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<sst xmlns="http://schemas.openxmlformats.org/spreadsheetml/2006/main" count="103" uniqueCount="46">
  <si>
    <t>Gear</t>
  </si>
  <si>
    <t>Ratio</t>
  </si>
  <si>
    <t>Layshaft</t>
  </si>
  <si>
    <t>Output</t>
  </si>
  <si>
    <t>Shift Ratio</t>
  </si>
  <si>
    <t>Max Speed at 6000rpms with 25" tire</t>
  </si>
  <si>
    <t>Max Speed at 7000rpms with 25" tire</t>
  </si>
  <si>
    <t>US 85-88</t>
  </si>
  <si>
    <t>US 83-84</t>
  </si>
  <si>
    <t>G28.08</t>
  </si>
  <si>
    <t>Euro 83+ and US 89+</t>
  </si>
  <si>
    <t>Gearbox Ratios</t>
  </si>
  <si>
    <t>All 77-82</t>
  </si>
  <si>
    <t>G28.07</t>
  </si>
  <si>
    <t>G28.03</t>
  </si>
  <si>
    <t>G28.05</t>
  </si>
  <si>
    <t>G28.07/10/55</t>
  </si>
  <si>
    <t>G28.12</t>
  </si>
  <si>
    <t>G28.11/13</t>
  </si>
  <si>
    <t>All 92+</t>
  </si>
  <si>
    <t>G28.57</t>
  </si>
  <si>
    <t>G28.09</t>
  </si>
  <si>
    <t>G28.10</t>
  </si>
  <si>
    <t>G28.11</t>
  </si>
  <si>
    <t>G28.13</t>
  </si>
  <si>
    <t>G28.55</t>
  </si>
  <si>
    <t>77-80</t>
  </si>
  <si>
    <t>80-81</t>
  </si>
  <si>
    <t>83-84</t>
  </si>
  <si>
    <t>All</t>
  </si>
  <si>
    <t>85-86</t>
  </si>
  <si>
    <t>US</t>
  </si>
  <si>
    <t>87-89</t>
  </si>
  <si>
    <t>S4</t>
  </si>
  <si>
    <t>S3</t>
  </si>
  <si>
    <t>S</t>
  </si>
  <si>
    <t>S,S2</t>
  </si>
  <si>
    <t>87-88</t>
  </si>
  <si>
    <t>89-91</t>
  </si>
  <si>
    <t>CS/SE</t>
  </si>
  <si>
    <t>GT</t>
  </si>
  <si>
    <t>92-95</t>
  </si>
  <si>
    <t>GTS</t>
  </si>
  <si>
    <t>RPM drop</t>
  </si>
  <si>
    <t>Euro/ROW</t>
  </si>
  <si>
    <t>S2,S3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</si>
</sst>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4" fillId="3" borderId="0" xfId="0" applyFont="1" applyFill="1" applyAlignment="1">
      <alignment/>
    </xf>
    <xf numFmtId="0" fontId="0" fillId="8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96">
      <selection activeCell="C130" sqref="C130"/>
    </sheetView>
  </sheetViews>
  <sheetFormatPr defaultColWidth="9.140625" defaultRowHeight="12.75"/>
  <sheetData>
    <row r="1" spans="1:11" ht="18">
      <c r="A1" s="7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12</v>
      </c>
      <c r="B2" s="1"/>
      <c r="C2" s="1"/>
      <c r="D2" s="1"/>
      <c r="E2" s="1"/>
      <c r="F2" s="1"/>
      <c r="G2" s="1"/>
      <c r="H2" s="1"/>
      <c r="I2" s="1" t="s">
        <v>15</v>
      </c>
      <c r="J2" s="1" t="s">
        <v>14</v>
      </c>
      <c r="K2" s="1"/>
    </row>
    <row r="3" spans="1:11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s="3">
        <v>2.2</v>
      </c>
      <c r="G3" s="3">
        <v>2.2666</v>
      </c>
      <c r="H3" s="3">
        <v>2.6363</v>
      </c>
      <c r="I3">
        <v>2.7272</v>
      </c>
      <c r="J3">
        <v>2.75</v>
      </c>
      <c r="K3" s="3">
        <v>3.09</v>
      </c>
    </row>
    <row r="4" spans="1:11" ht="12.75">
      <c r="A4">
        <v>1</v>
      </c>
      <c r="B4">
        <v>2.5882</v>
      </c>
      <c r="C4">
        <v>1.3913</v>
      </c>
      <c r="D4">
        <f>C4*B4</f>
        <v>3.60096266</v>
      </c>
      <c r="F4" s="3">
        <f>B4*C4*2.2</f>
        <v>7.922117852</v>
      </c>
      <c r="G4" s="3">
        <f>B4*C4*2.2666</f>
        <v>8.161941965156</v>
      </c>
      <c r="H4" s="3">
        <f>B4*C4*2.6363</f>
        <v>9.493217860558</v>
      </c>
      <c r="I4">
        <f>B4*C4*2.7272</f>
        <v>9.820545366351999</v>
      </c>
      <c r="J4">
        <f>B4*C4*2.75</f>
        <v>9.902647315</v>
      </c>
      <c r="K4" s="3">
        <f>B4*C4*3.09</f>
        <v>11.126974619399999</v>
      </c>
    </row>
    <row r="5" spans="1:11" ht="12.75">
      <c r="A5">
        <v>2</v>
      </c>
      <c r="B5">
        <v>1.7727</v>
      </c>
      <c r="C5">
        <v>1.3913</v>
      </c>
      <c r="D5">
        <f>C5*B5</f>
        <v>2.46635751</v>
      </c>
      <c r="E5">
        <f>D5/D4</f>
        <v>0.6849161579476084</v>
      </c>
      <c r="F5" s="3">
        <f>B5*C5*2.2</f>
        <v>5.4259865220000005</v>
      </c>
      <c r="G5" s="3">
        <f>B5*C5*2.2666</f>
        <v>5.590245932166</v>
      </c>
      <c r="H5" s="3">
        <f>B5*C5*2.6363</f>
        <v>6.5020583036129995</v>
      </c>
      <c r="I5">
        <f>B5*C5*2.7272</f>
        <v>6.726250201271999</v>
      </c>
      <c r="J5">
        <f>B5*C5*2.75</f>
        <v>6.782483152499999</v>
      </c>
      <c r="K5" s="3">
        <f>B5*C5*3.09</f>
        <v>7.621044705899999</v>
      </c>
    </row>
    <row r="6" spans="1:11" ht="12.75">
      <c r="A6">
        <v>3</v>
      </c>
      <c r="B6">
        <v>1.3077</v>
      </c>
      <c r="C6">
        <v>1.3913</v>
      </c>
      <c r="D6">
        <f>C6*B6</f>
        <v>1.81940301</v>
      </c>
      <c r="E6">
        <f>D6/D5</f>
        <v>0.7376882721272635</v>
      </c>
      <c r="F6" s="3">
        <f>B6*C6*2.2</f>
        <v>4.002686622000001</v>
      </c>
      <c r="G6" s="3">
        <f>B6*C6*2.2666</f>
        <v>4.123858862466</v>
      </c>
      <c r="H6" s="3">
        <f>B6*C6*2.6363</f>
        <v>4.7964921552629995</v>
      </c>
      <c r="I6">
        <f>B6*C6*2.7272</f>
        <v>4.961875888872</v>
      </c>
      <c r="J6">
        <f>B6*C6*2.75</f>
        <v>5.0033582775</v>
      </c>
      <c r="K6" s="3">
        <f>B6*C6*3.09</f>
        <v>5.6219553009</v>
      </c>
    </row>
    <row r="7" spans="1:11" ht="12.75">
      <c r="A7">
        <v>4</v>
      </c>
      <c r="B7">
        <v>0.9655</v>
      </c>
      <c r="C7">
        <v>1.3913</v>
      </c>
      <c r="D7">
        <f>C7*B7</f>
        <v>1.34330015</v>
      </c>
      <c r="E7">
        <f>D7/D6</f>
        <v>0.7383191863577272</v>
      </c>
      <c r="F7" s="3">
        <f>B7*C7*2.2</f>
        <v>2.95526033</v>
      </c>
      <c r="G7" s="3">
        <f>B7*C7*2.2666</f>
        <v>3.0447241199899997</v>
      </c>
      <c r="H7" s="3">
        <f>B7*C7*2.6363</f>
        <v>3.5413421854449996</v>
      </c>
      <c r="I7">
        <f>B7*C7*2.7272</f>
        <v>3.6634481690799996</v>
      </c>
      <c r="J7">
        <f>B7*C7*2.75</f>
        <v>3.6940754124999997</v>
      </c>
      <c r="K7" s="3">
        <f>B7*C7*3.09</f>
        <v>4.150797463499999</v>
      </c>
    </row>
    <row r="8" spans="1:11" ht="12.75">
      <c r="A8">
        <v>5</v>
      </c>
      <c r="B8">
        <v>1</v>
      </c>
      <c r="C8">
        <v>1</v>
      </c>
      <c r="D8">
        <f>C8*B8</f>
        <v>1</v>
      </c>
      <c r="E8">
        <f>D8/D7</f>
        <v>0.7444352626626298</v>
      </c>
      <c r="F8" s="3">
        <f>B8*C8*2.2</f>
        <v>2.2</v>
      </c>
      <c r="G8" s="3">
        <f>B8*C8*2.2666</f>
        <v>2.2666</v>
      </c>
      <c r="H8" s="3">
        <f>B8*C8*2.6363</f>
        <v>2.6363</v>
      </c>
      <c r="I8">
        <f>B8*C8*2.7272</f>
        <v>2.7272</v>
      </c>
      <c r="J8">
        <f>B8*C8*2.75</f>
        <v>2.75</v>
      </c>
      <c r="K8" s="3">
        <f>B8*C8*3.09</f>
        <v>3.09</v>
      </c>
    </row>
    <row r="10" spans="1:11" ht="12.75">
      <c r="A10" s="4" t="s">
        <v>10</v>
      </c>
      <c r="B10" s="4"/>
      <c r="C10" s="4"/>
      <c r="D10" s="4"/>
      <c r="E10" s="4"/>
      <c r="F10" s="4"/>
      <c r="G10" s="4"/>
      <c r="H10" s="4" t="s">
        <v>17</v>
      </c>
      <c r="I10" s="4" t="s">
        <v>16</v>
      </c>
      <c r="J10" s="4"/>
      <c r="K10" s="4"/>
    </row>
    <row r="11" spans="1:11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s="3">
        <v>2.2</v>
      </c>
      <c r="G11" s="3">
        <v>2.2666</v>
      </c>
      <c r="H11">
        <v>2.6363</v>
      </c>
      <c r="I11">
        <v>2.7272</v>
      </c>
      <c r="J11" s="3">
        <v>2.75</v>
      </c>
      <c r="K11" s="3">
        <v>3.09</v>
      </c>
    </row>
    <row r="12" spans="1:11" ht="12.75">
      <c r="A12">
        <v>1</v>
      </c>
      <c r="B12">
        <v>2.5882</v>
      </c>
      <c r="C12">
        <v>1.4545</v>
      </c>
      <c r="D12">
        <f>C12*B12</f>
        <v>3.7645369</v>
      </c>
      <c r="F12" s="3">
        <f>B12*C12*2.2</f>
        <v>8.28198118</v>
      </c>
      <c r="G12" s="3">
        <f>B12*C12*2.2666</f>
        <v>8.53269933754</v>
      </c>
      <c r="H12">
        <f>B12*C12*2.6363</f>
        <v>9.92444862947</v>
      </c>
      <c r="I12">
        <f>B12*C12*2.7272</f>
        <v>10.26664503368</v>
      </c>
      <c r="J12" s="3">
        <f>B12*C12*2.75</f>
        <v>10.352476475</v>
      </c>
      <c r="K12" s="3">
        <f>B12*C12*3.09</f>
        <v>11.632419020999999</v>
      </c>
    </row>
    <row r="13" spans="1:11" ht="12.75">
      <c r="A13">
        <v>2</v>
      </c>
      <c r="B13">
        <v>1.7272</v>
      </c>
      <c r="C13">
        <v>1.4545</v>
      </c>
      <c r="D13">
        <f>C13*B13</f>
        <v>2.5122124</v>
      </c>
      <c r="E13">
        <f>D13/D12</f>
        <v>0.6673363727687196</v>
      </c>
      <c r="F13" s="3">
        <f>B13*C13*2.2</f>
        <v>5.526867280000001</v>
      </c>
      <c r="G13" s="3">
        <f>B13*C13*2.2666</f>
        <v>5.6941806258400005</v>
      </c>
      <c r="H13">
        <f>B13*C13*2.6363</f>
        <v>6.62294555012</v>
      </c>
      <c r="I13">
        <f>B13*C13*2.7272</f>
        <v>6.85130565728</v>
      </c>
      <c r="J13" s="3">
        <f>B13*C13*2.75</f>
        <v>6.908584100000001</v>
      </c>
      <c r="K13" s="3">
        <f>B13*C13*3.09</f>
        <v>7.762736316</v>
      </c>
    </row>
    <row r="14" spans="1:11" ht="12.75">
      <c r="A14">
        <v>3</v>
      </c>
      <c r="B14">
        <v>1.2307</v>
      </c>
      <c r="C14">
        <v>1.4545</v>
      </c>
      <c r="D14">
        <f>C14*B14</f>
        <v>1.7900531499999996</v>
      </c>
      <c r="E14">
        <f>D14/D13</f>
        <v>0.7125405280222323</v>
      </c>
      <c r="F14" s="3">
        <f>B14*C14*2.2</f>
        <v>3.9381169299999996</v>
      </c>
      <c r="G14" s="3">
        <f>B14*C14*2.2666</f>
        <v>4.057334469789999</v>
      </c>
      <c r="H14">
        <f>B14*C14*2.6363</f>
        <v>4.719117119344999</v>
      </c>
      <c r="I14">
        <f>B14*C14*2.7272</f>
        <v>4.881832950679999</v>
      </c>
      <c r="J14" s="3">
        <f>B14*C14*2.75</f>
        <v>4.922646162499999</v>
      </c>
      <c r="K14" s="3">
        <f>B14*C14*3.09</f>
        <v>5.531264233499999</v>
      </c>
    </row>
    <row r="15" spans="1:11" ht="12.75">
      <c r="A15">
        <v>4</v>
      </c>
      <c r="B15">
        <v>0.931</v>
      </c>
      <c r="C15">
        <v>1.4545</v>
      </c>
      <c r="D15">
        <f>C15*B15</f>
        <v>1.3541395</v>
      </c>
      <c r="E15">
        <f>D15/D14</f>
        <v>0.7564800520029253</v>
      </c>
      <c r="F15" s="3">
        <f>B15*C15*2.2</f>
        <v>2.9791069000000006</v>
      </c>
      <c r="G15" s="3">
        <f>B15*C15*2.2666</f>
        <v>3.0692925907</v>
      </c>
      <c r="H15">
        <f>B15*C15*2.6363</f>
        <v>3.56991796385</v>
      </c>
      <c r="I15">
        <f>B15*C15*2.7272</f>
        <v>3.6930092444</v>
      </c>
      <c r="J15" s="3">
        <f>B15*C15*2.75</f>
        <v>3.723883625</v>
      </c>
      <c r="K15" s="3">
        <f>B15*C15*3.09</f>
        <v>4.184291055</v>
      </c>
    </row>
    <row r="16" spans="1:11" ht="12.75">
      <c r="A16">
        <v>5</v>
      </c>
      <c r="B16">
        <v>1</v>
      </c>
      <c r="C16">
        <v>1</v>
      </c>
      <c r="D16">
        <f>C16*B16</f>
        <v>1</v>
      </c>
      <c r="E16">
        <f>D16/D15</f>
        <v>0.7384763534333058</v>
      </c>
      <c r="F16" s="3">
        <f>B16*C16*2.2</f>
        <v>2.2</v>
      </c>
      <c r="G16" s="3">
        <f>B16*C16*2.2666</f>
        <v>2.2666</v>
      </c>
      <c r="H16">
        <f>B16*C16*2.6363</f>
        <v>2.6363</v>
      </c>
      <c r="I16">
        <f>B16*C16*2.7272</f>
        <v>2.7272</v>
      </c>
      <c r="J16" s="3">
        <f>B16*C16*2.75</f>
        <v>2.75</v>
      </c>
      <c r="K16" s="3">
        <f>B16*C16*3.09</f>
        <v>3.09</v>
      </c>
    </row>
    <row r="18" spans="1:11" ht="12.75">
      <c r="A18" s="5" t="s">
        <v>8</v>
      </c>
      <c r="B18" s="5"/>
      <c r="C18" s="5"/>
      <c r="D18" s="5"/>
      <c r="E18" s="5"/>
      <c r="F18" s="5"/>
      <c r="G18" s="5" t="s">
        <v>9</v>
      </c>
      <c r="H18" s="5"/>
      <c r="I18" s="5"/>
      <c r="J18" s="5"/>
      <c r="K18" s="5"/>
    </row>
    <row r="19" spans="1:11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s="3">
        <f aca="true" t="shared" si="0" ref="F19:K19">F11</f>
        <v>2.2</v>
      </c>
      <c r="G19">
        <f t="shared" si="0"/>
        <v>2.2666</v>
      </c>
      <c r="H19" s="3">
        <f t="shared" si="0"/>
        <v>2.6363</v>
      </c>
      <c r="I19" s="3">
        <f t="shared" si="0"/>
        <v>2.7272</v>
      </c>
      <c r="J19" s="3">
        <f t="shared" si="0"/>
        <v>2.75</v>
      </c>
      <c r="K19" s="3">
        <f t="shared" si="0"/>
        <v>3.09</v>
      </c>
    </row>
    <row r="20" spans="1:11" ht="12.75">
      <c r="A20">
        <v>1</v>
      </c>
      <c r="B20">
        <f>B12</f>
        <v>2.5882</v>
      </c>
      <c r="C20">
        <v>1.65</v>
      </c>
      <c r="D20">
        <f>C20*B20</f>
        <v>4.27053</v>
      </c>
      <c r="F20" s="3">
        <f>B20*C20*2.2</f>
        <v>9.395166000000001</v>
      </c>
      <c r="G20">
        <f>B20*C20*2.2666</f>
        <v>9.679583297999999</v>
      </c>
      <c r="H20" s="3">
        <f>B20*C20*2.6363</f>
        <v>11.258398239</v>
      </c>
      <c r="I20" s="3">
        <f>B20*C20*2.7272</f>
        <v>11.646589416</v>
      </c>
      <c r="J20" s="3">
        <f>B20*C20*2.75</f>
        <v>11.7439575</v>
      </c>
      <c r="K20" s="3">
        <f>B20*C20*3.09</f>
        <v>13.1959377</v>
      </c>
    </row>
    <row r="21" spans="1:11" ht="12.75">
      <c r="A21">
        <v>2</v>
      </c>
      <c r="B21">
        <f>B13</f>
        <v>1.7272</v>
      </c>
      <c r="C21">
        <v>1.65</v>
      </c>
      <c r="D21">
        <f>C21*B21</f>
        <v>2.8498799999999997</v>
      </c>
      <c r="E21">
        <f>D21/D20</f>
        <v>0.6673363727687195</v>
      </c>
      <c r="F21" s="3">
        <f>B21*C21*2.2</f>
        <v>6.269736</v>
      </c>
      <c r="G21">
        <f>B21*C21*2.2666</f>
        <v>6.459538007999999</v>
      </c>
      <c r="H21" s="3">
        <f>B21*C21*2.6363</f>
        <v>7.513138643999999</v>
      </c>
      <c r="I21" s="3">
        <f>B21*C21*2.7272</f>
        <v>7.772192735999999</v>
      </c>
      <c r="J21" s="3">
        <f>B21*C21*2.75</f>
        <v>7.8371699999999995</v>
      </c>
      <c r="K21" s="3">
        <f>B21*C21*3.09</f>
        <v>8.806129199999999</v>
      </c>
    </row>
    <row r="22" spans="1:11" ht="12.75">
      <c r="A22">
        <v>3</v>
      </c>
      <c r="B22">
        <f>B14</f>
        <v>1.2307</v>
      </c>
      <c r="C22">
        <v>1.65</v>
      </c>
      <c r="D22">
        <f>C22*B22</f>
        <v>2.030655</v>
      </c>
      <c r="E22">
        <f>D22/D21</f>
        <v>0.7125405280222326</v>
      </c>
      <c r="F22" s="3">
        <f>B22*C22*2.2</f>
        <v>4.467441</v>
      </c>
      <c r="G22">
        <f>B22*C22*2.2666</f>
        <v>4.602682623</v>
      </c>
      <c r="H22" s="3">
        <f>B22*C22*2.6363</f>
        <v>5.3534157764999994</v>
      </c>
      <c r="I22" s="3">
        <f>B22*C22*2.7272</f>
        <v>5.538002315999999</v>
      </c>
      <c r="J22" s="3">
        <f>B22*C22*2.75</f>
        <v>5.584301249999999</v>
      </c>
      <c r="K22" s="3">
        <f>B22*C22*3.09</f>
        <v>6.274723949999999</v>
      </c>
    </row>
    <row r="23" spans="1:11" ht="12.75">
      <c r="A23">
        <v>4</v>
      </c>
      <c r="B23">
        <f>B15</f>
        <v>0.931</v>
      </c>
      <c r="C23">
        <v>1.65</v>
      </c>
      <c r="D23">
        <f>C23*B23</f>
        <v>1.53615</v>
      </c>
      <c r="E23">
        <f>D23/D22</f>
        <v>0.7564800520029251</v>
      </c>
      <c r="F23" s="3">
        <f>B23*C23*2.2</f>
        <v>3.37953</v>
      </c>
      <c r="G23">
        <f>B23*C23*2.2666</f>
        <v>3.4818375899999996</v>
      </c>
      <c r="H23" s="3">
        <f>B23*C23*2.6363</f>
        <v>4.049752245</v>
      </c>
      <c r="I23" s="3">
        <f>B23*C23*2.7272</f>
        <v>4.189388279999999</v>
      </c>
      <c r="J23" s="3">
        <f>B23*C23*2.75</f>
        <v>4.2244125</v>
      </c>
      <c r="K23" s="3">
        <f>B23*C23*3.09</f>
        <v>4.7467035</v>
      </c>
    </row>
    <row r="24" spans="1:11" ht="12.75">
      <c r="A24">
        <v>5</v>
      </c>
      <c r="B24">
        <v>1</v>
      </c>
      <c r="C24">
        <v>1</v>
      </c>
      <c r="D24">
        <f>C24*B24</f>
        <v>1</v>
      </c>
      <c r="E24">
        <f>D24/D23</f>
        <v>0.6509780945871172</v>
      </c>
      <c r="F24" s="3">
        <f>B24*C24*2.2</f>
        <v>2.2</v>
      </c>
      <c r="G24">
        <f>B24*C24*2.2666</f>
        <v>2.2666</v>
      </c>
      <c r="H24" s="3">
        <f>B24*C24*2.6363</f>
        <v>2.6363</v>
      </c>
      <c r="I24" s="3">
        <f>B24*C24*2.7272</f>
        <v>2.7272</v>
      </c>
      <c r="J24" s="3">
        <f>B24*C24*2.75</f>
        <v>2.75</v>
      </c>
      <c r="K24" s="3">
        <f>B24*C24*3.09</f>
        <v>3.09</v>
      </c>
    </row>
    <row r="26" spans="1:11" ht="12.75">
      <c r="A26" s="6" t="s">
        <v>7</v>
      </c>
      <c r="B26" s="6"/>
      <c r="C26" s="6"/>
      <c r="D26" s="6"/>
      <c r="E26" s="6"/>
      <c r="F26" s="6" t="s">
        <v>18</v>
      </c>
      <c r="G26" s="6"/>
      <c r="H26" s="6"/>
      <c r="I26" s="6"/>
      <c r="J26" s="6"/>
      <c r="K26" s="6"/>
    </row>
    <row r="27" spans="1:11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>
        <f aca="true" t="shared" si="1" ref="F27:K27">F11</f>
        <v>2.2</v>
      </c>
      <c r="G27" s="3">
        <f t="shared" si="1"/>
        <v>2.2666</v>
      </c>
      <c r="H27" s="3">
        <f t="shared" si="1"/>
        <v>2.6363</v>
      </c>
      <c r="I27" s="3">
        <f t="shared" si="1"/>
        <v>2.7272</v>
      </c>
      <c r="J27" s="3">
        <f t="shared" si="1"/>
        <v>2.75</v>
      </c>
      <c r="K27" s="3">
        <f t="shared" si="1"/>
        <v>3.09</v>
      </c>
    </row>
    <row r="28" spans="1:11" ht="12.75">
      <c r="A28">
        <v>1</v>
      </c>
      <c r="B28">
        <f>B12</f>
        <v>2.5882</v>
      </c>
      <c r="C28">
        <v>1.5714</v>
      </c>
      <c r="D28">
        <f>C28*B28</f>
        <v>4.06709748</v>
      </c>
      <c r="F28">
        <f>B28*C28*2.2</f>
        <v>8.947614456000002</v>
      </c>
      <c r="G28" s="3">
        <f>B28*C28*2.2666</f>
        <v>9.218483148168</v>
      </c>
      <c r="H28" s="3">
        <f>B28*C28*2.6363</f>
        <v>10.722089086523999</v>
      </c>
      <c r="I28" s="3">
        <f>B28*C28*2.7272</f>
        <v>11.091788247456</v>
      </c>
      <c r="J28" s="3">
        <f>B28*C28*2.75</f>
        <v>11.184518070000001</v>
      </c>
      <c r="K28" s="3">
        <f>B28*C28*3.09</f>
        <v>12.5673312132</v>
      </c>
    </row>
    <row r="29" spans="1:11" ht="12.75">
      <c r="A29">
        <v>2</v>
      </c>
      <c r="B29">
        <f>B13</f>
        <v>1.7272</v>
      </c>
      <c r="C29">
        <v>1.5714</v>
      </c>
      <c r="D29">
        <f>C29*B29</f>
        <v>2.71412208</v>
      </c>
      <c r="E29">
        <f>D29/D28</f>
        <v>0.6673363727687196</v>
      </c>
      <c r="F29">
        <f>B29*C29*2.2</f>
        <v>5.971068576</v>
      </c>
      <c r="G29" s="3">
        <f>B29*C29*2.2666</f>
        <v>6.151829106528</v>
      </c>
      <c r="H29" s="3">
        <f>B29*C29*2.6363</f>
        <v>7.155240039504</v>
      </c>
      <c r="I29" s="3">
        <f>B29*C29*2.7272</f>
        <v>7.401953736576</v>
      </c>
      <c r="J29" s="3">
        <f>B29*C29*2.75</f>
        <v>7.4638357200000005</v>
      </c>
      <c r="K29" s="3">
        <f>B29*C29*3.09</f>
        <v>8.3866372272</v>
      </c>
    </row>
    <row r="30" spans="1:11" ht="12.75">
      <c r="A30">
        <v>3</v>
      </c>
      <c r="B30">
        <f>B14</f>
        <v>1.2307</v>
      </c>
      <c r="C30">
        <v>1.5714</v>
      </c>
      <c r="D30">
        <f>C30*B30</f>
        <v>1.9339219799999998</v>
      </c>
      <c r="E30">
        <f>D30/D29</f>
        <v>0.7125405280222324</v>
      </c>
      <c r="F30">
        <f>B30*C30*2.2</f>
        <v>4.254628356</v>
      </c>
      <c r="G30" s="3">
        <f>B30*C30*2.2666</f>
        <v>4.383427559867999</v>
      </c>
      <c r="H30" s="3">
        <f>B30*C30*2.6363</f>
        <v>5.098398515873999</v>
      </c>
      <c r="I30" s="3">
        <f>B30*C30*2.7272</f>
        <v>5.274192023855999</v>
      </c>
      <c r="J30" s="3">
        <f>B30*C30*2.75</f>
        <v>5.318285445</v>
      </c>
      <c r="K30" s="3">
        <f>B30*C30*3.09</f>
        <v>5.975818918199999</v>
      </c>
    </row>
    <row r="31" spans="1:11" ht="12.75">
      <c r="A31">
        <v>4</v>
      </c>
      <c r="B31">
        <f>B15</f>
        <v>0.931</v>
      </c>
      <c r="C31">
        <v>1.5714</v>
      </c>
      <c r="D31">
        <f>C31*B31</f>
        <v>1.4629734</v>
      </c>
      <c r="E31">
        <f>D31/D30</f>
        <v>0.7564800520029252</v>
      </c>
      <c r="F31">
        <f>B31*C31*2.2</f>
        <v>3.2185414800000003</v>
      </c>
      <c r="G31" s="3">
        <f>B31*C31*2.2666</f>
        <v>3.31597550844</v>
      </c>
      <c r="H31" s="3">
        <f>B31*C31*2.6363</f>
        <v>3.85683677442</v>
      </c>
      <c r="I31" s="3">
        <f>B31*C31*2.7272</f>
        <v>3.98982105648</v>
      </c>
      <c r="J31" s="3">
        <f>B31*C31*2.75</f>
        <v>4.0231768500000005</v>
      </c>
      <c r="K31" s="3">
        <f>B31*C31*3.09</f>
        <v>4.520587806</v>
      </c>
    </row>
    <row r="32" spans="1:11" ht="12.75">
      <c r="A32">
        <v>5</v>
      </c>
      <c r="B32">
        <v>1</v>
      </c>
      <c r="C32">
        <v>1</v>
      </c>
      <c r="D32">
        <f>C32*B32</f>
        <v>1</v>
      </c>
      <c r="E32">
        <f>D32/D31</f>
        <v>0.6835394273060603</v>
      </c>
      <c r="F32">
        <f>B32*C32*2.2</f>
        <v>2.2</v>
      </c>
      <c r="G32" s="3">
        <f>B32*C32*2.2666</f>
        <v>2.2666</v>
      </c>
      <c r="H32" s="3">
        <f>B32*C32*2.6363</f>
        <v>2.6363</v>
      </c>
      <c r="I32" s="3">
        <f>B32*C32*2.7272</f>
        <v>2.7272</v>
      </c>
      <c r="J32" s="3">
        <f>B32*C32*2.75</f>
        <v>2.75</v>
      </c>
      <c r="K32" s="3">
        <f>B32*C32*3.09</f>
        <v>3.09</v>
      </c>
    </row>
    <row r="34" spans="1:11" ht="12.75">
      <c r="A34" s="8" t="s">
        <v>19</v>
      </c>
      <c r="B34" s="8"/>
      <c r="C34" s="8"/>
      <c r="D34" s="8"/>
      <c r="E34" s="8"/>
      <c r="F34" s="8"/>
      <c r="G34" s="8"/>
      <c r="H34" s="8"/>
      <c r="I34" s="8" t="s">
        <v>20</v>
      </c>
      <c r="J34" s="8"/>
      <c r="K34" s="8"/>
    </row>
    <row r="35" spans="1:11" ht="12.75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s="3">
        <v>2.2</v>
      </c>
      <c r="G35" s="3">
        <v>2.2666</v>
      </c>
      <c r="H35" s="3">
        <v>2.6363</v>
      </c>
      <c r="I35">
        <v>2.7272</v>
      </c>
      <c r="J35" s="3">
        <v>2.75</v>
      </c>
      <c r="K35" s="3">
        <v>3.09</v>
      </c>
    </row>
    <row r="36" spans="1:11" ht="12.75">
      <c r="A36">
        <v>1</v>
      </c>
      <c r="B36">
        <v>2.5882</v>
      </c>
      <c r="C36">
        <v>1.4583</v>
      </c>
      <c r="D36">
        <f>C36*B36</f>
        <v>3.7743720599999997</v>
      </c>
      <c r="F36" s="3">
        <f>B36*C36*2.2</f>
        <v>8.303618532</v>
      </c>
      <c r="G36" s="3">
        <f>B36*C36*2.2666</f>
        <v>8.554991711196</v>
      </c>
      <c r="H36" s="3">
        <f>B36*C36*2.6363</f>
        <v>9.950377061778</v>
      </c>
      <c r="I36">
        <f>B36*C36*2.7272</f>
        <v>10.293467482031998</v>
      </c>
      <c r="J36" s="3">
        <f>B36*C36*2.75</f>
        <v>10.379523164999998</v>
      </c>
      <c r="K36" s="3">
        <f>B36*C36*3.09</f>
        <v>11.6628096654</v>
      </c>
    </row>
    <row r="37" spans="1:11" ht="12.75">
      <c r="A37">
        <v>2</v>
      </c>
      <c r="B37">
        <v>1.7272</v>
      </c>
      <c r="C37">
        <v>1.4583</v>
      </c>
      <c r="D37">
        <f>C37*B37</f>
        <v>2.51877576</v>
      </c>
      <c r="E37">
        <f>D37/D36</f>
        <v>0.6673363727687196</v>
      </c>
      <c r="F37" s="3">
        <f>B37*C37*2.2</f>
        <v>5.541306672</v>
      </c>
      <c r="G37" s="3">
        <f>B37*C37*2.2666</f>
        <v>5.709057137616</v>
      </c>
      <c r="H37" s="3">
        <f>B37*C37*2.6363</f>
        <v>6.6402485360879995</v>
      </c>
      <c r="I37">
        <f>B37*C37*2.7272</f>
        <v>6.869205252672</v>
      </c>
      <c r="J37" s="3">
        <f>B37*C37*2.75</f>
        <v>6.92663334</v>
      </c>
      <c r="K37" s="3">
        <f>B37*C37*3.09</f>
        <v>7.783017098399999</v>
      </c>
    </row>
    <row r="38" spans="1:11" ht="12.75">
      <c r="A38">
        <v>3</v>
      </c>
      <c r="B38">
        <v>1.2307</v>
      </c>
      <c r="C38">
        <v>1.4583</v>
      </c>
      <c r="D38">
        <f>C38*B38</f>
        <v>1.7947298099999998</v>
      </c>
      <c r="E38">
        <f>D38/D37</f>
        <v>0.7125405280222324</v>
      </c>
      <c r="F38" s="3">
        <f>B38*C38*2.2</f>
        <v>3.948405582</v>
      </c>
      <c r="G38" s="3">
        <f>B38*C38*2.2666</f>
        <v>4.0679345873459996</v>
      </c>
      <c r="H38" s="3">
        <f>B38*C38*2.6363</f>
        <v>4.731446198102999</v>
      </c>
      <c r="I38">
        <f>B38*C38*2.7272</f>
        <v>4.894587137831999</v>
      </c>
      <c r="J38" s="3">
        <f>B38*C38*2.75</f>
        <v>4.935506977499999</v>
      </c>
      <c r="K38" s="3">
        <f>B38*C38*3.09</f>
        <v>5.545715112899999</v>
      </c>
    </row>
    <row r="39" spans="1:11" ht="12.75">
      <c r="A39">
        <v>4</v>
      </c>
      <c r="B39">
        <v>0.931</v>
      </c>
      <c r="C39">
        <v>1.4583</v>
      </c>
      <c r="D39">
        <f>C39*B39</f>
        <v>1.3576773</v>
      </c>
      <c r="E39">
        <f>D39/D38</f>
        <v>0.7564800520029252</v>
      </c>
      <c r="F39" s="3">
        <f>B39*C39*2.2</f>
        <v>2.9868900600000003</v>
      </c>
      <c r="G39" s="3">
        <f>B39*C39*2.2666</f>
        <v>3.0773113681799997</v>
      </c>
      <c r="H39" s="3">
        <f>B39*C39*2.6363</f>
        <v>3.5792446659899997</v>
      </c>
      <c r="I39">
        <f>B39*C39*2.7272</f>
        <v>3.7026575325599995</v>
      </c>
      <c r="J39" s="3">
        <f>B39*C39*2.75</f>
        <v>3.733612575</v>
      </c>
      <c r="K39" s="3">
        <f>B39*C39*3.09</f>
        <v>4.195222857</v>
      </c>
    </row>
    <row r="40" spans="1:11" ht="12.75">
      <c r="A40">
        <v>5</v>
      </c>
      <c r="B40">
        <v>1</v>
      </c>
      <c r="C40">
        <v>1</v>
      </c>
      <c r="D40">
        <f>C40*B40</f>
        <v>1</v>
      </c>
      <c r="E40">
        <f>D40/D39</f>
        <v>0.7365520510654483</v>
      </c>
      <c r="F40" s="3">
        <f>B40*C40*2.2</f>
        <v>2.2</v>
      </c>
      <c r="G40" s="3">
        <f>B40*C40*2.2666</f>
        <v>2.2666</v>
      </c>
      <c r="H40" s="3">
        <f>B40*C40*2.6363</f>
        <v>2.6363</v>
      </c>
      <c r="I40">
        <f>B40*C40*2.7272</f>
        <v>2.7272</v>
      </c>
      <c r="J40" s="3">
        <f>B40*C40*2.75</f>
        <v>2.75</v>
      </c>
      <c r="K40" s="3">
        <f>B40*C40*3.09</f>
        <v>3.09</v>
      </c>
    </row>
    <row r="42" spans="1:11" ht="18">
      <c r="A42" s="7" t="s">
        <v>5</v>
      </c>
      <c r="B42" s="7"/>
      <c r="C42" s="7"/>
      <c r="D42" s="7"/>
      <c r="E42" s="7"/>
      <c r="F42" s="7"/>
      <c r="G42" s="7"/>
      <c r="H42" s="7"/>
      <c r="I42" s="7"/>
      <c r="J42" s="7"/>
      <c r="K42" s="9">
        <f>(25*3.14159)*(60/(12*5280))*6000</f>
        <v>446.24857954545456</v>
      </c>
    </row>
    <row r="43" spans="1:11" ht="12.75">
      <c r="A43" s="1" t="s">
        <v>12</v>
      </c>
      <c r="B43" s="1"/>
      <c r="C43" s="1"/>
      <c r="D43" s="1"/>
      <c r="E43" s="1"/>
      <c r="F43" s="1"/>
      <c r="G43" s="1"/>
      <c r="H43" s="1"/>
      <c r="I43" s="1" t="s">
        <v>15</v>
      </c>
      <c r="J43" s="1" t="s">
        <v>14</v>
      </c>
      <c r="K43" s="1"/>
    </row>
    <row r="44" spans="1:11" ht="12.75">
      <c r="A44" t="str">
        <f aca="true" t="shared" si="2" ref="A44:K44">A3</f>
        <v>Gear</v>
      </c>
      <c r="B44" t="str">
        <f t="shared" si="2"/>
        <v>Ratio</v>
      </c>
      <c r="C44" t="str">
        <f t="shared" si="2"/>
        <v>Layshaft</v>
      </c>
      <c r="D44" t="str">
        <f t="shared" si="2"/>
        <v>Output</v>
      </c>
      <c r="E44" t="s">
        <v>43</v>
      </c>
      <c r="F44" s="3">
        <f t="shared" si="2"/>
        <v>2.2</v>
      </c>
      <c r="G44" s="3">
        <f t="shared" si="2"/>
        <v>2.2666</v>
      </c>
      <c r="H44" s="3">
        <f t="shared" si="2"/>
        <v>2.6363</v>
      </c>
      <c r="I44">
        <f t="shared" si="2"/>
        <v>2.7272</v>
      </c>
      <c r="J44">
        <f t="shared" si="2"/>
        <v>2.75</v>
      </c>
      <c r="K44" s="3">
        <f t="shared" si="2"/>
        <v>3.09</v>
      </c>
    </row>
    <row r="45" spans="1:11" ht="12.75">
      <c r="A45">
        <f aca="true" t="shared" si="3" ref="A45:E47">A4</f>
        <v>1</v>
      </c>
      <c r="B45">
        <f t="shared" si="3"/>
        <v>2.5882</v>
      </c>
      <c r="C45">
        <f t="shared" si="3"/>
        <v>1.3913</v>
      </c>
      <c r="D45">
        <f t="shared" si="3"/>
        <v>3.60096266</v>
      </c>
      <c r="E45">
        <f t="shared" si="3"/>
        <v>0</v>
      </c>
      <c r="F45" s="3">
        <f aca="true" t="shared" si="4" ref="F45:K45">446.2486/F4</f>
        <v>56.3294573921721</v>
      </c>
      <c r="G45" s="3">
        <f t="shared" si="4"/>
        <v>54.67431671348215</v>
      </c>
      <c r="H45" s="3">
        <f t="shared" si="4"/>
        <v>47.007095650259316</v>
      </c>
      <c r="I45">
        <f t="shared" si="4"/>
        <v>45.440307371215404</v>
      </c>
      <c r="J45">
        <f t="shared" si="4"/>
        <v>45.06356591373769</v>
      </c>
      <c r="K45" s="3">
        <f t="shared" si="4"/>
        <v>40.105115295397624</v>
      </c>
    </row>
    <row r="46" spans="1:11" ht="12.75">
      <c r="A46">
        <f t="shared" si="3"/>
        <v>2</v>
      </c>
      <c r="B46">
        <f t="shared" si="3"/>
        <v>1.7727</v>
      </c>
      <c r="C46">
        <f t="shared" si="3"/>
        <v>1.3913</v>
      </c>
      <c r="D46">
        <f t="shared" si="3"/>
        <v>2.46635751</v>
      </c>
      <c r="E46">
        <f>6000-(E5*6000)</f>
        <v>1890.5030523143496</v>
      </c>
      <c r="F46" s="3">
        <f aca="true" t="shared" si="5" ref="F46:K46">446.2486/F5</f>
        <v>82.24285080522357</v>
      </c>
      <c r="G46" s="3">
        <f t="shared" si="5"/>
        <v>79.82629126069527</v>
      </c>
      <c r="H46" s="3">
        <f t="shared" si="5"/>
        <v>68.631897648785</v>
      </c>
      <c r="I46">
        <f t="shared" si="5"/>
        <v>66.34433549849366</v>
      </c>
      <c r="J46">
        <f t="shared" si="5"/>
        <v>65.79428064417887</v>
      </c>
      <c r="K46" s="3">
        <f t="shared" si="5"/>
        <v>58.55478050857343</v>
      </c>
    </row>
    <row r="47" spans="1:11" ht="12.75">
      <c r="A47">
        <f t="shared" si="3"/>
        <v>3</v>
      </c>
      <c r="B47">
        <f t="shared" si="3"/>
        <v>1.3077</v>
      </c>
      <c r="C47">
        <f t="shared" si="3"/>
        <v>1.3913</v>
      </c>
      <c r="D47">
        <f t="shared" si="3"/>
        <v>1.81940301</v>
      </c>
      <c r="E47">
        <f>6000-(E6*6000)</f>
        <v>1573.870367236419</v>
      </c>
      <c r="F47" s="3">
        <f aca="true" t="shared" si="6" ref="F47:K47">446.2486/F6</f>
        <v>111.48726896262126</v>
      </c>
      <c r="G47" s="3">
        <f t="shared" si="6"/>
        <v>108.21141432884797</v>
      </c>
      <c r="H47" s="3">
        <f t="shared" si="6"/>
        <v>93.03644946241582</v>
      </c>
      <c r="I47">
        <f t="shared" si="6"/>
        <v>89.93546190883207</v>
      </c>
      <c r="J47">
        <f t="shared" si="6"/>
        <v>89.18981517009702</v>
      </c>
      <c r="K47" s="3">
        <f t="shared" si="6"/>
        <v>79.37604909960092</v>
      </c>
    </row>
    <row r="48" spans="1:11" ht="12.75">
      <c r="A48">
        <f>A7</f>
        <v>4</v>
      </c>
      <c r="B48">
        <f>B7</f>
        <v>0.9655</v>
      </c>
      <c r="C48">
        <f>C7</f>
        <v>1.3913</v>
      </c>
      <c r="D48">
        <f>D7</f>
        <v>1.34330015</v>
      </c>
      <c r="E48">
        <f>6000-(E7*6000)</f>
        <v>1570.084881853637</v>
      </c>
      <c r="F48" s="3">
        <f aca="true" t="shared" si="7" ref="F48:K48">446.2486/F7</f>
        <v>151.00145170628673</v>
      </c>
      <c r="G48" s="3">
        <f t="shared" si="7"/>
        <v>146.5645432603154</v>
      </c>
      <c r="H48" s="3">
        <f t="shared" si="7"/>
        <v>126.01114962403022</v>
      </c>
      <c r="I48">
        <f t="shared" si="7"/>
        <v>121.81108600536479</v>
      </c>
      <c r="J48">
        <f t="shared" si="7"/>
        <v>120.8011613650294</v>
      </c>
      <c r="K48" s="3">
        <f t="shared" si="7"/>
        <v>107.50912419217828</v>
      </c>
    </row>
    <row r="49" spans="1:11" ht="12.75">
      <c r="A49">
        <f>A8</f>
        <v>5</v>
      </c>
      <c r="B49">
        <f>B8</f>
        <v>1</v>
      </c>
      <c r="C49">
        <f>C8</f>
        <v>1</v>
      </c>
      <c r="D49">
        <f>D8</f>
        <v>1</v>
      </c>
      <c r="E49">
        <f>6000-(E8*6000)</f>
        <v>1533.3884240242214</v>
      </c>
      <c r="F49" s="3">
        <f aca="true" t="shared" si="8" ref="F49:K49">446.2486/F8</f>
        <v>202.84027272727272</v>
      </c>
      <c r="G49" s="3">
        <f t="shared" si="8"/>
        <v>196.88017294626314</v>
      </c>
      <c r="H49" s="3">
        <f t="shared" si="8"/>
        <v>169.27079619163223</v>
      </c>
      <c r="I49">
        <f t="shared" si="8"/>
        <v>163.62885010266942</v>
      </c>
      <c r="J49">
        <f t="shared" si="8"/>
        <v>162.27221818181818</v>
      </c>
      <c r="K49" s="3">
        <f t="shared" si="8"/>
        <v>144.4170226537217</v>
      </c>
    </row>
    <row r="51" spans="1:11" ht="12.75">
      <c r="A51" s="4" t="str">
        <f aca="true" t="shared" si="9" ref="A51:A57">A10</f>
        <v>Euro 83+ and US 89+</v>
      </c>
      <c r="B51" s="4"/>
      <c r="C51" s="4"/>
      <c r="D51" s="4"/>
      <c r="E51" s="4"/>
      <c r="F51" s="4"/>
      <c r="G51" s="4"/>
      <c r="H51" s="4" t="s">
        <v>17</v>
      </c>
      <c r="I51" s="4" t="s">
        <v>16</v>
      </c>
      <c r="J51" s="4"/>
      <c r="K51" s="4"/>
    </row>
    <row r="52" spans="1:11" ht="12.75">
      <c r="A52" t="str">
        <f t="shared" si="9"/>
        <v>Gear</v>
      </c>
      <c r="B52" t="str">
        <f aca="true" t="shared" si="10" ref="B52:I52">B11</f>
        <v>Ratio</v>
      </c>
      <c r="C52" t="str">
        <f t="shared" si="10"/>
        <v>Layshaft</v>
      </c>
      <c r="D52" t="str">
        <f t="shared" si="10"/>
        <v>Output</v>
      </c>
      <c r="E52" t="str">
        <f>E44</f>
        <v>RPM drop</v>
      </c>
      <c r="F52" s="3">
        <f t="shared" si="10"/>
        <v>2.2</v>
      </c>
      <c r="G52" s="3">
        <f t="shared" si="10"/>
        <v>2.2666</v>
      </c>
      <c r="H52">
        <f t="shared" si="10"/>
        <v>2.6363</v>
      </c>
      <c r="I52">
        <f t="shared" si="10"/>
        <v>2.7272</v>
      </c>
      <c r="J52" s="3">
        <f>J44</f>
        <v>2.75</v>
      </c>
      <c r="K52" s="3">
        <f>K11</f>
        <v>3.09</v>
      </c>
    </row>
    <row r="53" spans="1:11" ht="12.75">
      <c r="A53">
        <f t="shared" si="9"/>
        <v>1</v>
      </c>
      <c r="B53">
        <f aca="true" t="shared" si="11" ref="B53:E57">B12</f>
        <v>2.5882</v>
      </c>
      <c r="C53">
        <f t="shared" si="11"/>
        <v>1.4545</v>
      </c>
      <c r="D53">
        <f t="shared" si="11"/>
        <v>3.7645369</v>
      </c>
      <c r="E53">
        <f t="shared" si="11"/>
        <v>0</v>
      </c>
      <c r="F53" s="3">
        <f aca="true" t="shared" si="12" ref="F53:K55">446.2486/F12</f>
        <v>53.881865981250634</v>
      </c>
      <c r="G53" s="3">
        <f t="shared" si="12"/>
        <v>52.29864341249069</v>
      </c>
      <c r="H53">
        <f t="shared" si="12"/>
        <v>44.964573515438836</v>
      </c>
      <c r="I53">
        <f t="shared" si="12"/>
        <v>43.46586431459057</v>
      </c>
      <c r="J53" s="3">
        <f>446.2486/J12</f>
        <v>43.105492785000514</v>
      </c>
      <c r="K53" s="3">
        <f t="shared" si="12"/>
        <v>38.36249357888396</v>
      </c>
    </row>
    <row r="54" spans="1:11" ht="12.75">
      <c r="A54">
        <f t="shared" si="9"/>
        <v>2</v>
      </c>
      <c r="B54">
        <f t="shared" si="11"/>
        <v>1.7272</v>
      </c>
      <c r="C54">
        <f t="shared" si="11"/>
        <v>1.4545</v>
      </c>
      <c r="D54">
        <f t="shared" si="11"/>
        <v>2.5122124</v>
      </c>
      <c r="E54">
        <f>6000-(E13*6000)</f>
        <v>1995.9817633876823</v>
      </c>
      <c r="F54" s="3">
        <f t="shared" si="12"/>
        <v>80.74168916898614</v>
      </c>
      <c r="G54" s="3">
        <f t="shared" si="12"/>
        <v>78.36923858279782</v>
      </c>
      <c r="H54">
        <f t="shared" si="12"/>
        <v>67.37917390728276</v>
      </c>
      <c r="I54">
        <f t="shared" si="12"/>
        <v>65.13336615274625</v>
      </c>
      <c r="J54" s="3">
        <f>446.2486/J13</f>
        <v>64.59335133518893</v>
      </c>
      <c r="K54" s="3">
        <f t="shared" si="12"/>
        <v>57.48599228859857</v>
      </c>
    </row>
    <row r="55" spans="1:11" ht="12.75">
      <c r="A55">
        <f t="shared" si="9"/>
        <v>3</v>
      </c>
      <c r="B55">
        <f t="shared" si="11"/>
        <v>1.2307</v>
      </c>
      <c r="C55">
        <f t="shared" si="11"/>
        <v>1.4545</v>
      </c>
      <c r="D55">
        <f t="shared" si="11"/>
        <v>1.7900531499999996</v>
      </c>
      <c r="E55">
        <f>6000-(E14*6000)</f>
        <v>1724.7568318666063</v>
      </c>
      <c r="F55" s="3">
        <f t="shared" si="12"/>
        <v>113.3152234766173</v>
      </c>
      <c r="G55" s="3">
        <f t="shared" si="12"/>
        <v>109.98565765841265</v>
      </c>
      <c r="H55">
        <f t="shared" si="12"/>
        <v>94.56188280869328</v>
      </c>
      <c r="I55">
        <f t="shared" si="12"/>
        <v>91.4100512058368</v>
      </c>
      <c r="J55" s="3">
        <f>446.2486/J14</f>
        <v>90.65217878129386</v>
      </c>
      <c r="K55" s="3">
        <f t="shared" si="12"/>
        <v>80.67750538788287</v>
      </c>
    </row>
    <row r="56" spans="1:11" ht="12.75">
      <c r="A56">
        <f t="shared" si="9"/>
        <v>4</v>
      </c>
      <c r="B56">
        <f t="shared" si="11"/>
        <v>0.931</v>
      </c>
      <c r="C56">
        <f t="shared" si="11"/>
        <v>1.4545</v>
      </c>
      <c r="D56">
        <f t="shared" si="11"/>
        <v>1.3541395</v>
      </c>
      <c r="E56">
        <f>6000-(E15*6000)</f>
        <v>1461.1196879824483</v>
      </c>
      <c r="F56" s="3">
        <f aca="true" t="shared" si="13" ref="F56:K56">446.2486/F15</f>
        <v>149.79274493305357</v>
      </c>
      <c r="G56" s="3">
        <f t="shared" si="13"/>
        <v>145.39135218067497</v>
      </c>
      <c r="H56">
        <f t="shared" si="13"/>
        <v>125.00248031434886</v>
      </c>
      <c r="I56">
        <f t="shared" si="13"/>
        <v>120.83603654030432</v>
      </c>
      <c r="J56" s="3">
        <f>446.2486/J15</f>
        <v>119.83419594644288</v>
      </c>
      <c r="K56" s="3">
        <f t="shared" si="13"/>
        <v>106.64855626301551</v>
      </c>
    </row>
    <row r="57" spans="1:11" ht="12.75">
      <c r="A57">
        <f t="shared" si="9"/>
        <v>5</v>
      </c>
      <c r="B57">
        <f t="shared" si="11"/>
        <v>1</v>
      </c>
      <c r="C57">
        <f t="shared" si="11"/>
        <v>1</v>
      </c>
      <c r="D57">
        <f t="shared" si="11"/>
        <v>1</v>
      </c>
      <c r="E57">
        <f>6000-(E16*6000)</f>
        <v>1569.1418794001656</v>
      </c>
      <c r="F57" s="3">
        <f aca="true" t="shared" si="14" ref="F57:K57">446.2486/F16</f>
        <v>202.84027272727272</v>
      </c>
      <c r="G57" s="3">
        <f t="shared" si="14"/>
        <v>196.88017294626314</v>
      </c>
      <c r="H57">
        <f t="shared" si="14"/>
        <v>169.27079619163223</v>
      </c>
      <c r="I57">
        <f t="shared" si="14"/>
        <v>163.62885010266942</v>
      </c>
      <c r="J57" s="3">
        <f>446.2486/J16</f>
        <v>162.27221818181818</v>
      </c>
      <c r="K57" s="3">
        <f t="shared" si="14"/>
        <v>144.4170226537217</v>
      </c>
    </row>
    <row r="59" spans="1:11" ht="12.75">
      <c r="A59" s="5" t="str">
        <f aca="true" t="shared" si="15" ref="A59:A65">A18</f>
        <v>US 83-84</v>
      </c>
      <c r="B59" s="5"/>
      <c r="C59" s="5"/>
      <c r="D59" s="5"/>
      <c r="E59" s="5"/>
      <c r="F59" s="5"/>
      <c r="G59" s="5" t="s">
        <v>9</v>
      </c>
      <c r="H59" s="5"/>
      <c r="I59" s="5"/>
      <c r="J59" s="5"/>
      <c r="K59" s="5"/>
    </row>
    <row r="60" spans="1:11" ht="12.75">
      <c r="A60" t="str">
        <f t="shared" si="15"/>
        <v>Gear</v>
      </c>
      <c r="B60" t="str">
        <f aca="true" t="shared" si="16" ref="B60:I60">B19</f>
        <v>Ratio</v>
      </c>
      <c r="C60" t="str">
        <f t="shared" si="16"/>
        <v>Layshaft</v>
      </c>
      <c r="D60" t="str">
        <f t="shared" si="16"/>
        <v>Output</v>
      </c>
      <c r="E60" t="str">
        <f>E44</f>
        <v>RPM drop</v>
      </c>
      <c r="F60" s="3">
        <f t="shared" si="16"/>
        <v>2.2</v>
      </c>
      <c r="G60">
        <f t="shared" si="16"/>
        <v>2.2666</v>
      </c>
      <c r="H60" s="3">
        <f t="shared" si="16"/>
        <v>2.6363</v>
      </c>
      <c r="I60" s="3">
        <f t="shared" si="16"/>
        <v>2.7272</v>
      </c>
      <c r="J60" s="3">
        <f>J44</f>
        <v>2.75</v>
      </c>
      <c r="K60" s="3">
        <f>K19</f>
        <v>3.09</v>
      </c>
    </row>
    <row r="61" spans="1:11" ht="12.75">
      <c r="A61">
        <f t="shared" si="15"/>
        <v>1</v>
      </c>
      <c r="B61">
        <f aca="true" t="shared" si="17" ref="B61:E65">B20</f>
        <v>2.5882</v>
      </c>
      <c r="C61">
        <f t="shared" si="17"/>
        <v>1.65</v>
      </c>
      <c r="D61">
        <f t="shared" si="17"/>
        <v>4.27053</v>
      </c>
      <c r="E61">
        <f t="shared" si="17"/>
        <v>0</v>
      </c>
      <c r="F61" s="3">
        <f aca="true" t="shared" si="18" ref="F61:K61">446.2486/F20</f>
        <v>47.497681254381234</v>
      </c>
      <c r="G61">
        <f t="shared" si="18"/>
        <v>46.10204657179862</v>
      </c>
      <c r="H61" s="3">
        <f t="shared" si="18"/>
        <v>39.63695283527623</v>
      </c>
      <c r="I61" s="3">
        <f t="shared" si="18"/>
        <v>38.315817967013324</v>
      </c>
      <c r="J61" s="3">
        <f t="shared" si="18"/>
        <v>37.998145003504995</v>
      </c>
      <c r="K61" s="3">
        <f t="shared" si="18"/>
        <v>33.81711933968891</v>
      </c>
    </row>
    <row r="62" spans="1:11" ht="12.75">
      <c r="A62">
        <f t="shared" si="15"/>
        <v>2</v>
      </c>
      <c r="B62">
        <f t="shared" si="17"/>
        <v>1.7272</v>
      </c>
      <c r="C62">
        <f t="shared" si="17"/>
        <v>1.65</v>
      </c>
      <c r="D62">
        <f t="shared" si="17"/>
        <v>2.8498799999999997</v>
      </c>
      <c r="E62">
        <f>6000-(E21*6000)</f>
        <v>1995.9817633876833</v>
      </c>
      <c r="F62" s="3">
        <f aca="true" t="shared" si="19" ref="F62:K62">446.2486/F21</f>
        <v>71.1750223613881</v>
      </c>
      <c r="G62">
        <f t="shared" si="19"/>
        <v>69.0836712234421</v>
      </c>
      <c r="H62" s="3">
        <f t="shared" si="19"/>
        <v>59.39576269584412</v>
      </c>
      <c r="I62" s="3">
        <f t="shared" si="19"/>
        <v>57.416049132829954</v>
      </c>
      <c r="J62" s="3">
        <f>446.2486/J21</f>
        <v>56.940017889110486</v>
      </c>
      <c r="K62" s="3">
        <f t="shared" si="19"/>
        <v>50.6747732022828</v>
      </c>
    </row>
    <row r="63" spans="1:11" ht="12.75">
      <c r="A63">
        <f t="shared" si="15"/>
        <v>3</v>
      </c>
      <c r="B63">
        <f t="shared" si="17"/>
        <v>1.2307</v>
      </c>
      <c r="C63">
        <f t="shared" si="17"/>
        <v>1.65</v>
      </c>
      <c r="D63">
        <f t="shared" si="17"/>
        <v>2.030655</v>
      </c>
      <c r="E63">
        <f>6000-(E22*6000)</f>
        <v>1724.7568318666044</v>
      </c>
      <c r="F63" s="3">
        <f aca="true" t="shared" si="20" ref="F63:K63">446.2486/F22</f>
        <v>99.88908639196354</v>
      </c>
      <c r="G63">
        <f t="shared" si="20"/>
        <v>96.95402367524919</v>
      </c>
      <c r="H63" s="3">
        <f t="shared" si="20"/>
        <v>83.35773245166325</v>
      </c>
      <c r="I63" s="3">
        <f t="shared" si="20"/>
        <v>80.57934513872097</v>
      </c>
      <c r="J63" s="3">
        <f>446.2486/J22</f>
        <v>79.91126911357084</v>
      </c>
      <c r="K63" s="3">
        <f t="shared" si="20"/>
        <v>71.11844338586403</v>
      </c>
    </row>
    <row r="64" spans="1:11" ht="12.75">
      <c r="A64">
        <f t="shared" si="15"/>
        <v>4</v>
      </c>
      <c r="B64">
        <f t="shared" si="17"/>
        <v>0.931</v>
      </c>
      <c r="C64">
        <f t="shared" si="17"/>
        <v>1.65</v>
      </c>
      <c r="D64">
        <f t="shared" si="17"/>
        <v>1.53615</v>
      </c>
      <c r="E64">
        <f>6000-(E23*6000)</f>
        <v>1461.1196879824492</v>
      </c>
      <c r="F64" s="3">
        <f aca="true" t="shared" si="21" ref="F64:K64">446.2486/F23</f>
        <v>132.04457424553118</v>
      </c>
      <c r="G64">
        <f t="shared" si="21"/>
        <v>128.16467984654048</v>
      </c>
      <c r="H64" s="3">
        <f t="shared" si="21"/>
        <v>110.191580374073</v>
      </c>
      <c r="I64" s="3">
        <f t="shared" si="21"/>
        <v>106.51879705931675</v>
      </c>
      <c r="J64" s="3">
        <f>446.2486/J23</f>
        <v>105.63565939642496</v>
      </c>
      <c r="K64" s="3">
        <f t="shared" si="21"/>
        <v>94.01231823306428</v>
      </c>
    </row>
    <row r="65" spans="1:11" ht="12.75">
      <c r="A65">
        <f t="shared" si="15"/>
        <v>5</v>
      </c>
      <c r="B65">
        <f t="shared" si="17"/>
        <v>1</v>
      </c>
      <c r="C65">
        <f t="shared" si="17"/>
        <v>1</v>
      </c>
      <c r="D65">
        <f t="shared" si="17"/>
        <v>1</v>
      </c>
      <c r="E65">
        <f>6000-(E24*6000)</f>
        <v>2094.131432477297</v>
      </c>
      <c r="F65" s="3">
        <f aca="true" t="shared" si="22" ref="F65:K65">446.2486/F24</f>
        <v>202.84027272727272</v>
      </c>
      <c r="G65">
        <f t="shared" si="22"/>
        <v>196.88017294626314</v>
      </c>
      <c r="H65" s="3">
        <f t="shared" si="22"/>
        <v>169.27079619163223</v>
      </c>
      <c r="I65" s="3">
        <f t="shared" si="22"/>
        <v>163.62885010266942</v>
      </c>
      <c r="J65" s="3">
        <f>446.2486/J24</f>
        <v>162.27221818181818</v>
      </c>
      <c r="K65" s="3">
        <f t="shared" si="22"/>
        <v>144.4170226537217</v>
      </c>
    </row>
    <row r="67" spans="1:11" ht="12.75">
      <c r="A67" s="6" t="str">
        <f aca="true" t="shared" si="23" ref="A67:A73">A26</f>
        <v>US 85-88</v>
      </c>
      <c r="B67" s="6"/>
      <c r="C67" s="6"/>
      <c r="D67" s="6"/>
      <c r="E67" s="6"/>
      <c r="F67" s="6" t="s">
        <v>18</v>
      </c>
      <c r="G67" s="6"/>
      <c r="H67" s="6"/>
      <c r="I67" s="6"/>
      <c r="J67" s="6"/>
      <c r="K67" s="6"/>
    </row>
    <row r="68" spans="1:11" ht="12.75">
      <c r="A68" t="str">
        <f t="shared" si="23"/>
        <v>Gear</v>
      </c>
      <c r="B68" t="str">
        <f aca="true" t="shared" si="24" ref="B68:I68">B27</f>
        <v>Ratio</v>
      </c>
      <c r="C68" t="str">
        <f t="shared" si="24"/>
        <v>Layshaft</v>
      </c>
      <c r="D68" t="str">
        <f t="shared" si="24"/>
        <v>Output</v>
      </c>
      <c r="E68" t="str">
        <f>E44</f>
        <v>RPM drop</v>
      </c>
      <c r="F68">
        <f t="shared" si="24"/>
        <v>2.2</v>
      </c>
      <c r="G68" s="3">
        <f t="shared" si="24"/>
        <v>2.2666</v>
      </c>
      <c r="H68" s="3">
        <f t="shared" si="24"/>
        <v>2.6363</v>
      </c>
      <c r="I68" s="3">
        <f t="shared" si="24"/>
        <v>2.7272</v>
      </c>
      <c r="J68" s="3">
        <f>J44</f>
        <v>2.75</v>
      </c>
      <c r="K68" s="3">
        <f>K27</f>
        <v>3.09</v>
      </c>
    </row>
    <row r="69" spans="1:11" ht="12.75">
      <c r="A69">
        <f t="shared" si="23"/>
        <v>1</v>
      </c>
      <c r="B69">
        <f aca="true" t="shared" si="25" ref="B69:E73">B28</f>
        <v>2.5882</v>
      </c>
      <c r="C69">
        <f t="shared" si="25"/>
        <v>1.5714</v>
      </c>
      <c r="D69">
        <f t="shared" si="25"/>
        <v>4.06709748</v>
      </c>
      <c r="E69">
        <f t="shared" si="25"/>
        <v>0</v>
      </c>
      <c r="F69">
        <f aca="true" t="shared" si="26" ref="F69:K71">446.2486/F28</f>
        <v>49.87347210750225</v>
      </c>
      <c r="G69" s="3">
        <f t="shared" si="26"/>
        <v>48.408029046371205</v>
      </c>
      <c r="H69" s="3">
        <f t="shared" si="26"/>
        <v>41.6195571962618</v>
      </c>
      <c r="I69" s="3">
        <f t="shared" si="26"/>
        <v>40.23234036246149</v>
      </c>
      <c r="J69" s="3">
        <f>446.2486/J28</f>
        <v>39.89877768600181</v>
      </c>
      <c r="K69" s="3">
        <f t="shared" si="26"/>
        <v>35.50862091796277</v>
      </c>
    </row>
    <row r="70" spans="1:11" ht="12.75">
      <c r="A70">
        <f t="shared" si="23"/>
        <v>2</v>
      </c>
      <c r="B70">
        <f t="shared" si="25"/>
        <v>1.7272</v>
      </c>
      <c r="C70">
        <f t="shared" si="25"/>
        <v>1.5714</v>
      </c>
      <c r="D70">
        <f t="shared" si="25"/>
        <v>2.71412208</v>
      </c>
      <c r="E70">
        <f>6000-(E29*6000)</f>
        <v>1995.9817633876823</v>
      </c>
      <c r="F70">
        <f t="shared" si="26"/>
        <v>74.73513230004478</v>
      </c>
      <c r="G70" s="3">
        <f t="shared" si="26"/>
        <v>72.53917367868108</v>
      </c>
      <c r="H70" s="3">
        <f t="shared" si="26"/>
        <v>62.36668477035941</v>
      </c>
      <c r="I70" s="3">
        <f t="shared" si="26"/>
        <v>60.2879477339757</v>
      </c>
      <c r="J70" s="3">
        <f>446.2486/J29</f>
        <v>59.788105840035826</v>
      </c>
      <c r="K70" s="3">
        <f t="shared" si="26"/>
        <v>53.209479307475256</v>
      </c>
    </row>
    <row r="71" spans="1:11" ht="12.75">
      <c r="A71">
        <f t="shared" si="23"/>
        <v>3</v>
      </c>
      <c r="B71">
        <f t="shared" si="25"/>
        <v>1.2307</v>
      </c>
      <c r="C71">
        <f t="shared" si="25"/>
        <v>1.5714</v>
      </c>
      <c r="D71">
        <f t="shared" si="25"/>
        <v>1.9339219799999998</v>
      </c>
      <c r="E71">
        <f>6000-(E30*6000)</f>
        <v>1724.7568318666054</v>
      </c>
      <c r="F71">
        <f t="shared" si="26"/>
        <v>104.88544771970209</v>
      </c>
      <c r="G71" s="3">
        <f t="shared" si="26"/>
        <v>101.80357583311772</v>
      </c>
      <c r="H71" s="3">
        <f t="shared" si="26"/>
        <v>87.52721047807329</v>
      </c>
      <c r="I71" s="3">
        <f t="shared" si="26"/>
        <v>84.60985075657986</v>
      </c>
      <c r="J71" s="3">
        <f>446.2486/J30</f>
        <v>83.90835817576166</v>
      </c>
      <c r="K71" s="3">
        <f t="shared" si="26"/>
        <v>74.67572329558078</v>
      </c>
    </row>
    <row r="72" spans="1:11" ht="12.75">
      <c r="A72">
        <f t="shared" si="23"/>
        <v>4</v>
      </c>
      <c r="B72">
        <f t="shared" si="25"/>
        <v>0.931</v>
      </c>
      <c r="C72">
        <f t="shared" si="25"/>
        <v>1.5714</v>
      </c>
      <c r="D72">
        <f t="shared" si="25"/>
        <v>1.4629734</v>
      </c>
      <c r="E72">
        <f>6000-(E31*6000)</f>
        <v>1461.1196879824483</v>
      </c>
      <c r="F72">
        <f aca="true" t="shared" si="27" ref="F72:K72">446.2486/F31</f>
        <v>138.6493238546051</v>
      </c>
      <c r="G72" s="3">
        <f t="shared" si="27"/>
        <v>134.5753606636068</v>
      </c>
      <c r="H72" s="3">
        <f t="shared" si="27"/>
        <v>115.70326308846916</v>
      </c>
      <c r="I72" s="3">
        <f t="shared" si="27"/>
        <v>111.84677048992785</v>
      </c>
      <c r="J72" s="3">
        <f>446.2486/J31</f>
        <v>110.91945908368407</v>
      </c>
      <c r="K72" s="3">
        <f t="shared" si="27"/>
        <v>98.71472895797127</v>
      </c>
    </row>
    <row r="73" spans="1:11" ht="12.75">
      <c r="A73">
        <f t="shared" si="23"/>
        <v>5</v>
      </c>
      <c r="B73">
        <f t="shared" si="25"/>
        <v>1</v>
      </c>
      <c r="C73">
        <f t="shared" si="25"/>
        <v>1</v>
      </c>
      <c r="D73">
        <f t="shared" si="25"/>
        <v>1</v>
      </c>
      <c r="E73">
        <f>6000-(E32*6000)</f>
        <v>1898.7634361636383</v>
      </c>
      <c r="F73">
        <f aca="true" t="shared" si="28" ref="F73:K73">446.2486/F32</f>
        <v>202.84027272727272</v>
      </c>
      <c r="G73" s="3">
        <f t="shared" si="28"/>
        <v>196.88017294626314</v>
      </c>
      <c r="H73" s="3">
        <f t="shared" si="28"/>
        <v>169.27079619163223</v>
      </c>
      <c r="I73" s="3">
        <f t="shared" si="28"/>
        <v>163.62885010266942</v>
      </c>
      <c r="J73" s="3">
        <f>446.2486/J32</f>
        <v>162.27221818181818</v>
      </c>
      <c r="K73" s="3">
        <f t="shared" si="28"/>
        <v>144.4170226537217</v>
      </c>
    </row>
    <row r="75" spans="1:11" ht="12.75">
      <c r="A75" s="8" t="s">
        <v>19</v>
      </c>
      <c r="B75" s="8"/>
      <c r="C75" s="8"/>
      <c r="D75" s="8"/>
      <c r="E75" s="8"/>
      <c r="F75" s="8"/>
      <c r="G75" s="8"/>
      <c r="H75" s="8"/>
      <c r="I75" s="8" t="s">
        <v>20</v>
      </c>
      <c r="J75" s="8"/>
      <c r="K75" s="8"/>
    </row>
    <row r="76" spans="1:11" ht="12.75">
      <c r="A76" t="str">
        <f aca="true" t="shared" si="29" ref="A76:I76">A35</f>
        <v>Gear</v>
      </c>
      <c r="B76" t="str">
        <f t="shared" si="29"/>
        <v>Ratio</v>
      </c>
      <c r="C76" t="str">
        <f t="shared" si="29"/>
        <v>Layshaft</v>
      </c>
      <c r="D76" t="str">
        <f t="shared" si="29"/>
        <v>Output</v>
      </c>
      <c r="E76" t="str">
        <f>E44</f>
        <v>RPM drop</v>
      </c>
      <c r="F76" s="3">
        <f t="shared" si="29"/>
        <v>2.2</v>
      </c>
      <c r="G76" s="3">
        <f t="shared" si="29"/>
        <v>2.2666</v>
      </c>
      <c r="H76" s="3">
        <f t="shared" si="29"/>
        <v>2.6363</v>
      </c>
      <c r="I76">
        <f t="shared" si="29"/>
        <v>2.7272</v>
      </c>
      <c r="J76" s="3">
        <f>J68</f>
        <v>2.75</v>
      </c>
      <c r="K76" s="3">
        <f>K35</f>
        <v>3.09</v>
      </c>
    </row>
    <row r="77" spans="1:11" ht="12.75">
      <c r="A77">
        <f aca="true" t="shared" si="30" ref="A77:E81">A36</f>
        <v>1</v>
      </c>
      <c r="B77">
        <f t="shared" si="30"/>
        <v>2.5882</v>
      </c>
      <c r="C77">
        <f t="shared" si="30"/>
        <v>1.4583</v>
      </c>
      <c r="D77">
        <f t="shared" si="30"/>
        <v>3.7743720599999997</v>
      </c>
      <c r="E77">
        <f t="shared" si="30"/>
        <v>0</v>
      </c>
      <c r="F77" s="3">
        <f aca="true" t="shared" si="31" ref="F77:K81">446.2486/F36</f>
        <v>53.741462024089046</v>
      </c>
      <c r="G77" s="3">
        <f t="shared" si="31"/>
        <v>52.16236497529159</v>
      </c>
      <c r="H77" s="3">
        <f t="shared" si="31"/>
        <v>44.8474060057641</v>
      </c>
      <c r="I77">
        <f t="shared" si="31"/>
        <v>43.35260210215456</v>
      </c>
      <c r="J77" s="3">
        <f t="shared" si="31"/>
        <v>42.99316961927124</v>
      </c>
      <c r="K77" s="3">
        <f t="shared" si="31"/>
        <v>38.2625295964388</v>
      </c>
    </row>
    <row r="78" spans="1:11" ht="12.75">
      <c r="A78">
        <f t="shared" si="30"/>
        <v>2</v>
      </c>
      <c r="B78">
        <f t="shared" si="30"/>
        <v>1.7272</v>
      </c>
      <c r="C78">
        <f t="shared" si="30"/>
        <v>1.4583</v>
      </c>
      <c r="D78">
        <f t="shared" si="30"/>
        <v>2.51877576</v>
      </c>
      <c r="E78">
        <f>6000-(E37*6000)</f>
        <v>1995.9817633876823</v>
      </c>
      <c r="F78" s="3">
        <f t="shared" si="31"/>
        <v>80.53129458704682</v>
      </c>
      <c r="G78" s="3">
        <f t="shared" si="31"/>
        <v>78.16502607054751</v>
      </c>
      <c r="H78" s="3">
        <f t="shared" si="31"/>
        <v>67.20359901813262</v>
      </c>
      <c r="I78">
        <f t="shared" si="31"/>
        <v>64.96364333070659</v>
      </c>
      <c r="J78" s="3">
        <f t="shared" si="31"/>
        <v>64.42503566963745</v>
      </c>
      <c r="K78" s="3">
        <f t="shared" si="31"/>
        <v>57.33619679336667</v>
      </c>
    </row>
    <row r="79" spans="1:11" ht="12.75">
      <c r="A79">
        <f t="shared" si="30"/>
        <v>3</v>
      </c>
      <c r="B79">
        <f t="shared" si="30"/>
        <v>1.2307</v>
      </c>
      <c r="C79">
        <f t="shared" si="30"/>
        <v>1.4583</v>
      </c>
      <c r="D79">
        <f t="shared" si="30"/>
        <v>1.7947298099999998</v>
      </c>
      <c r="E79">
        <f>6000-(E38*6000)</f>
        <v>1724.7568318666054</v>
      </c>
      <c r="F79" s="3">
        <f t="shared" si="31"/>
        <v>113.01994963089889</v>
      </c>
      <c r="G79" s="3">
        <f t="shared" si="31"/>
        <v>109.69905990822271</v>
      </c>
      <c r="H79" s="3">
        <f t="shared" si="31"/>
        <v>94.31547592761734</v>
      </c>
      <c r="I79">
        <f t="shared" si="31"/>
        <v>91.1718572851194</v>
      </c>
      <c r="J79" s="3">
        <f t="shared" si="31"/>
        <v>90.41595970471913</v>
      </c>
      <c r="K79" s="3">
        <f t="shared" si="31"/>
        <v>80.46727805436169</v>
      </c>
    </row>
    <row r="80" spans="1:11" ht="12.75">
      <c r="A80">
        <f t="shared" si="30"/>
        <v>4</v>
      </c>
      <c r="B80">
        <f t="shared" si="30"/>
        <v>0.931</v>
      </c>
      <c r="C80">
        <f t="shared" si="30"/>
        <v>1.4583</v>
      </c>
      <c r="D80">
        <f t="shared" si="30"/>
        <v>1.3576773</v>
      </c>
      <c r="E80">
        <f>6000-(E39*6000)</f>
        <v>1461.1196879824483</v>
      </c>
      <c r="F80" s="3">
        <f t="shared" si="31"/>
        <v>149.40241891594764</v>
      </c>
      <c r="G80" s="3">
        <f t="shared" si="31"/>
        <v>145.0124951976903</v>
      </c>
      <c r="H80" s="3">
        <f t="shared" si="31"/>
        <v>124.6767521204282</v>
      </c>
      <c r="I80">
        <f t="shared" si="31"/>
        <v>120.52116515660197</v>
      </c>
      <c r="J80" s="3">
        <f t="shared" si="31"/>
        <v>119.52193513275812</v>
      </c>
      <c r="K80" s="3">
        <f t="shared" si="31"/>
        <v>106.37065424436402</v>
      </c>
    </row>
    <row r="81" spans="1:11" ht="12.75">
      <c r="A81">
        <f t="shared" si="30"/>
        <v>5</v>
      </c>
      <c r="B81">
        <f t="shared" si="30"/>
        <v>1</v>
      </c>
      <c r="C81">
        <f t="shared" si="30"/>
        <v>1</v>
      </c>
      <c r="D81">
        <f t="shared" si="30"/>
        <v>1</v>
      </c>
      <c r="E81">
        <f>6000-(E40*6000)</f>
        <v>1580.6876936073104</v>
      </c>
      <c r="F81" s="3">
        <f t="shared" si="31"/>
        <v>202.84027272727272</v>
      </c>
      <c r="G81" s="3">
        <f t="shared" si="31"/>
        <v>196.88017294626314</v>
      </c>
      <c r="H81" s="3">
        <f t="shared" si="31"/>
        <v>169.27079619163223</v>
      </c>
      <c r="I81">
        <f t="shared" si="31"/>
        <v>163.62885010266942</v>
      </c>
      <c r="J81" s="3">
        <f t="shared" si="31"/>
        <v>162.27221818181818</v>
      </c>
      <c r="K81" s="3">
        <f t="shared" si="31"/>
        <v>144.4170226537217</v>
      </c>
    </row>
    <row r="83" spans="1:11" ht="18">
      <c r="A83" s="7" t="s">
        <v>6</v>
      </c>
      <c r="B83" s="7"/>
      <c r="C83" s="7"/>
      <c r="D83" s="7"/>
      <c r="E83" s="7"/>
      <c r="F83" s="7"/>
      <c r="G83" s="7"/>
      <c r="H83" s="7"/>
      <c r="I83" s="7"/>
      <c r="J83" s="7"/>
      <c r="K83" s="9">
        <f>(25*3.14159)*(60/(12*5280))*7000</f>
        <v>520.6233428030304</v>
      </c>
    </row>
    <row r="84" spans="1:11" ht="12.75">
      <c r="A84" s="1" t="s">
        <v>12</v>
      </c>
      <c r="B84" s="1"/>
      <c r="C84" s="1"/>
      <c r="D84" s="1"/>
      <c r="E84" s="1"/>
      <c r="F84" s="1"/>
      <c r="G84" s="1"/>
      <c r="H84" s="1"/>
      <c r="I84" s="1" t="s">
        <v>15</v>
      </c>
      <c r="J84" s="1" t="s">
        <v>14</v>
      </c>
      <c r="K84" s="1"/>
    </row>
    <row r="85" spans="1:11" ht="12.75">
      <c r="A85" t="str">
        <f aca="true" t="shared" si="32" ref="A85:K85">A44</f>
        <v>Gear</v>
      </c>
      <c r="B85" t="str">
        <f t="shared" si="32"/>
        <v>Ratio</v>
      </c>
      <c r="C85" t="str">
        <f t="shared" si="32"/>
        <v>Layshaft</v>
      </c>
      <c r="D85" t="str">
        <f t="shared" si="32"/>
        <v>Output</v>
      </c>
      <c r="E85" t="str">
        <f t="shared" si="32"/>
        <v>RPM drop</v>
      </c>
      <c r="F85" s="3">
        <f t="shared" si="32"/>
        <v>2.2</v>
      </c>
      <c r="G85" s="3">
        <f t="shared" si="32"/>
        <v>2.2666</v>
      </c>
      <c r="H85" s="3">
        <f t="shared" si="32"/>
        <v>2.6363</v>
      </c>
      <c r="I85">
        <f t="shared" si="32"/>
        <v>2.7272</v>
      </c>
      <c r="J85">
        <f t="shared" si="32"/>
        <v>2.75</v>
      </c>
      <c r="K85" s="3">
        <f t="shared" si="32"/>
        <v>3.09</v>
      </c>
    </row>
    <row r="86" spans="1:11" ht="12.75">
      <c r="A86">
        <f aca="true" t="shared" si="33" ref="A86:E90">A45</f>
        <v>1</v>
      </c>
      <c r="B86">
        <f t="shared" si="33"/>
        <v>2.5882</v>
      </c>
      <c r="C86">
        <f t="shared" si="33"/>
        <v>1.3913</v>
      </c>
      <c r="D86">
        <f t="shared" si="33"/>
        <v>3.60096266</v>
      </c>
      <c r="E86">
        <f t="shared" si="33"/>
        <v>0</v>
      </c>
      <c r="F86" s="3">
        <f aca="true" t="shared" si="34" ref="F86:K86">520.6233/F4</f>
        <v>65.71769187560932</v>
      </c>
      <c r="G86" s="3">
        <f t="shared" si="34"/>
        <v>63.78669466440506</v>
      </c>
      <c r="H86" s="3">
        <f t="shared" si="34"/>
        <v>54.84160456941187</v>
      </c>
      <c r="I86">
        <f t="shared" si="34"/>
        <v>53.013685144595385</v>
      </c>
      <c r="J86">
        <f t="shared" si="34"/>
        <v>52.57415350048746</v>
      </c>
      <c r="K86" s="3">
        <f t="shared" si="34"/>
        <v>46.78929518651797</v>
      </c>
    </row>
    <row r="87" spans="1:11" ht="12.75">
      <c r="A87">
        <f t="shared" si="33"/>
        <v>2</v>
      </c>
      <c r="B87">
        <f t="shared" si="33"/>
        <v>1.7727</v>
      </c>
      <c r="C87">
        <f t="shared" si="33"/>
        <v>1.3913</v>
      </c>
      <c r="D87">
        <f t="shared" si="33"/>
        <v>2.46635751</v>
      </c>
      <c r="E87">
        <f>7000-(E5*7000)</f>
        <v>2205.586894366741</v>
      </c>
      <c r="F87" s="3">
        <f aca="true" t="shared" si="35" ref="F87:K87">520.6233/F5</f>
        <v>95.94998031954196</v>
      </c>
      <c r="G87" s="3">
        <f t="shared" si="35"/>
        <v>93.13066121194403</v>
      </c>
      <c r="H87" s="3">
        <f t="shared" si="35"/>
        <v>80.07053700375236</v>
      </c>
      <c r="I87">
        <f t="shared" si="35"/>
        <v>77.40171483682617</v>
      </c>
      <c r="J87">
        <f t="shared" si="35"/>
        <v>76.75998425563358</v>
      </c>
      <c r="K87" s="3">
        <f t="shared" si="35"/>
        <v>68.31390184562859</v>
      </c>
    </row>
    <row r="88" spans="1:11" ht="12.75">
      <c r="A88">
        <f t="shared" si="33"/>
        <v>3</v>
      </c>
      <c r="B88">
        <f t="shared" si="33"/>
        <v>1.3077</v>
      </c>
      <c r="C88">
        <f t="shared" si="33"/>
        <v>1.3913</v>
      </c>
      <c r="D88">
        <f t="shared" si="33"/>
        <v>1.81940301</v>
      </c>
      <c r="E88">
        <f>7000-(E6*7000)</f>
        <v>1836.1820951091559</v>
      </c>
      <c r="F88" s="3">
        <f aca="true" t="shared" si="36" ref="F88:K88">520.6233/F6</f>
        <v>130.06846380091153</v>
      </c>
      <c r="G88" s="3">
        <f t="shared" si="36"/>
        <v>126.24663388423429</v>
      </c>
      <c r="H88" s="3">
        <f t="shared" si="36"/>
        <v>108.54251047377213</v>
      </c>
      <c r="I88">
        <f t="shared" si="36"/>
        <v>104.92469212452531</v>
      </c>
      <c r="J88">
        <f t="shared" si="36"/>
        <v>104.05477104072924</v>
      </c>
      <c r="K88" s="3">
        <f t="shared" si="36"/>
        <v>92.60537875793057</v>
      </c>
    </row>
    <row r="89" spans="1:11" ht="12.75">
      <c r="A89">
        <f t="shared" si="33"/>
        <v>4</v>
      </c>
      <c r="B89">
        <f t="shared" si="33"/>
        <v>0.9655</v>
      </c>
      <c r="C89">
        <f t="shared" si="33"/>
        <v>1.3913</v>
      </c>
      <c r="D89">
        <f t="shared" si="33"/>
        <v>1.34330015</v>
      </c>
      <c r="E89">
        <f>7000-(E7*7000)</f>
        <v>1831.7656954959093</v>
      </c>
      <c r="F89" s="3">
        <f aca="true" t="shared" si="37" ref="F89:K89">520.6233/F7</f>
        <v>176.16833776535685</v>
      </c>
      <c r="G89" s="3">
        <f t="shared" si="37"/>
        <v>170.99194524123584</v>
      </c>
      <c r="H89" s="3">
        <f t="shared" si="37"/>
        <v>147.01298906944777</v>
      </c>
      <c r="I89">
        <f t="shared" si="37"/>
        <v>142.1129154751339</v>
      </c>
      <c r="J89">
        <f t="shared" si="37"/>
        <v>140.9346702122855</v>
      </c>
      <c r="K89" s="3">
        <f t="shared" si="37"/>
        <v>125.4272954963706</v>
      </c>
    </row>
    <row r="90" spans="1:11" ht="12.75">
      <c r="A90">
        <f t="shared" si="33"/>
        <v>5</v>
      </c>
      <c r="B90">
        <f t="shared" si="33"/>
        <v>1</v>
      </c>
      <c r="C90">
        <f t="shared" si="33"/>
        <v>1</v>
      </c>
      <c r="D90">
        <f t="shared" si="33"/>
        <v>1</v>
      </c>
      <c r="E90">
        <f>7000-(E8*7000)</f>
        <v>1788.953161361591</v>
      </c>
      <c r="F90" s="3">
        <f aca="true" t="shared" si="38" ref="F90:K90">520.6233/F8</f>
        <v>236.64695454545452</v>
      </c>
      <c r="G90" s="3">
        <f t="shared" si="38"/>
        <v>229.69350569134386</v>
      </c>
      <c r="H90" s="3">
        <f t="shared" si="38"/>
        <v>197.48257026893754</v>
      </c>
      <c r="I90">
        <f t="shared" si="38"/>
        <v>190.90030067468467</v>
      </c>
      <c r="J90">
        <f t="shared" si="38"/>
        <v>189.31756363636362</v>
      </c>
      <c r="K90" s="3">
        <f t="shared" si="38"/>
        <v>168.48650485436892</v>
      </c>
    </row>
    <row r="92" spans="1:11" ht="12.75">
      <c r="A92" s="4" t="str">
        <f aca="true" t="shared" si="39" ref="A92:A98">A51</f>
        <v>Euro 83+ and US 89+</v>
      </c>
      <c r="B92" s="4"/>
      <c r="C92" s="4"/>
      <c r="D92" s="4"/>
      <c r="E92" s="4"/>
      <c r="F92" s="4"/>
      <c r="G92" s="4"/>
      <c r="H92" s="4" t="s">
        <v>17</v>
      </c>
      <c r="I92" s="4" t="s">
        <v>16</v>
      </c>
      <c r="J92" s="4"/>
      <c r="K92" s="4"/>
    </row>
    <row r="93" spans="1:11" ht="12.75">
      <c r="A93" t="str">
        <f t="shared" si="39"/>
        <v>Gear</v>
      </c>
      <c r="B93" t="str">
        <f aca="true" t="shared" si="40" ref="B93:I93">B52</f>
        <v>Ratio</v>
      </c>
      <c r="C93" t="str">
        <f t="shared" si="40"/>
        <v>Layshaft</v>
      </c>
      <c r="D93" t="str">
        <f t="shared" si="40"/>
        <v>Output</v>
      </c>
      <c r="E93" t="str">
        <f t="shared" si="40"/>
        <v>RPM drop</v>
      </c>
      <c r="F93" s="3">
        <f t="shared" si="40"/>
        <v>2.2</v>
      </c>
      <c r="G93" s="3">
        <f t="shared" si="40"/>
        <v>2.2666</v>
      </c>
      <c r="H93">
        <f t="shared" si="40"/>
        <v>2.6363</v>
      </c>
      <c r="I93">
        <f t="shared" si="40"/>
        <v>2.7272</v>
      </c>
      <c r="J93" s="3">
        <f>J85</f>
        <v>2.75</v>
      </c>
      <c r="K93" s="3">
        <f>K52</f>
        <v>3.09</v>
      </c>
    </row>
    <row r="94" spans="1:11" ht="12.75">
      <c r="A94">
        <f t="shared" si="39"/>
        <v>1</v>
      </c>
      <c r="B94">
        <f aca="true" t="shared" si="41" ref="B94:E98">B53</f>
        <v>2.5882</v>
      </c>
      <c r="C94">
        <f t="shared" si="41"/>
        <v>1.4545</v>
      </c>
      <c r="D94">
        <f t="shared" si="41"/>
        <v>3.7645369</v>
      </c>
      <c r="E94">
        <f t="shared" si="41"/>
        <v>0</v>
      </c>
      <c r="F94" s="3">
        <f aca="true" t="shared" si="42" ref="F94:K94">520.6233/F12</f>
        <v>62.862168928521996</v>
      </c>
      <c r="G94" s="3">
        <f t="shared" si="42"/>
        <v>61.01507616815865</v>
      </c>
      <c r="H94">
        <f t="shared" si="42"/>
        <v>52.45866238392763</v>
      </c>
      <c r="I94">
        <f t="shared" si="42"/>
        <v>50.71016854016882</v>
      </c>
      <c r="J94" s="3">
        <f t="shared" si="42"/>
        <v>50.289735142817605</v>
      </c>
      <c r="K94" s="3">
        <f t="shared" si="42"/>
        <v>44.756236777588484</v>
      </c>
    </row>
    <row r="95" spans="1:11" ht="12.75">
      <c r="A95">
        <f t="shared" si="39"/>
        <v>2</v>
      </c>
      <c r="B95">
        <f t="shared" si="41"/>
        <v>1.7272</v>
      </c>
      <c r="C95">
        <f t="shared" si="41"/>
        <v>1.4545</v>
      </c>
      <c r="D95">
        <f t="shared" si="41"/>
        <v>2.5122124</v>
      </c>
      <c r="E95">
        <f>7000-(E13*7000)</f>
        <v>2328.6453906189627</v>
      </c>
      <c r="F95" s="3">
        <f aca="true" t="shared" si="43" ref="F95:K98">520.6233/F13</f>
        <v>94.19862530152884</v>
      </c>
      <c r="G95" s="3">
        <f t="shared" si="43"/>
        <v>91.43076663873796</v>
      </c>
      <c r="H95">
        <f t="shared" si="43"/>
        <v>78.60902615914861</v>
      </c>
      <c r="I95">
        <f t="shared" si="43"/>
        <v>75.98891744769855</v>
      </c>
      <c r="J95" s="3">
        <f>520.6233/J13</f>
        <v>75.35890024122308</v>
      </c>
      <c r="K95" s="3">
        <f t="shared" si="43"/>
        <v>67.06698241532798</v>
      </c>
    </row>
    <row r="96" spans="1:11" ht="12.75">
      <c r="A96">
        <f t="shared" si="39"/>
        <v>3</v>
      </c>
      <c r="B96">
        <f t="shared" si="41"/>
        <v>1.2307</v>
      </c>
      <c r="C96">
        <f t="shared" si="41"/>
        <v>1.4545</v>
      </c>
      <c r="D96">
        <f t="shared" si="41"/>
        <v>1.7900531499999996</v>
      </c>
      <c r="E96">
        <f>7000-(E14*7000)</f>
        <v>2012.2163038443732</v>
      </c>
      <c r="F96" s="3">
        <f t="shared" si="43"/>
        <v>132.20107712748896</v>
      </c>
      <c r="G96" s="3">
        <f t="shared" si="43"/>
        <v>128.31658417033256</v>
      </c>
      <c r="H96">
        <f t="shared" si="43"/>
        <v>110.32218248320592</v>
      </c>
      <c r="I96">
        <f t="shared" si="43"/>
        <v>106.64504608407002</v>
      </c>
      <c r="J96" s="3">
        <f>520.6233/J14</f>
        <v>105.76086170199119</v>
      </c>
      <c r="K96" s="3">
        <f t="shared" si="43"/>
        <v>94.12374423316366</v>
      </c>
    </row>
    <row r="97" spans="1:11" ht="12.75">
      <c r="A97">
        <f t="shared" si="39"/>
        <v>4</v>
      </c>
      <c r="B97">
        <f t="shared" si="41"/>
        <v>0.931</v>
      </c>
      <c r="C97">
        <f t="shared" si="41"/>
        <v>1.4545</v>
      </c>
      <c r="D97">
        <f t="shared" si="41"/>
        <v>1.3541395</v>
      </c>
      <c r="E97">
        <f>7000-(E15*7000)</f>
        <v>1704.6396359795226</v>
      </c>
      <c r="F97" s="3">
        <f t="shared" si="43"/>
        <v>174.7581800438245</v>
      </c>
      <c r="G97" s="3">
        <f t="shared" si="43"/>
        <v>169.62322249025587</v>
      </c>
      <c r="H97">
        <f t="shared" si="43"/>
        <v>145.83620835884156</v>
      </c>
      <c r="I97">
        <f t="shared" si="43"/>
        <v>140.97535791156278</v>
      </c>
      <c r="J97" s="3">
        <f>520.6233/J15</f>
        <v>139.80654403505963</v>
      </c>
      <c r="K97" s="3">
        <f t="shared" si="43"/>
        <v>124.42329970757733</v>
      </c>
    </row>
    <row r="98" spans="1:11" ht="12.75">
      <c r="A98">
        <f t="shared" si="39"/>
        <v>5</v>
      </c>
      <c r="B98">
        <f t="shared" si="41"/>
        <v>1</v>
      </c>
      <c r="C98">
        <f t="shared" si="41"/>
        <v>1</v>
      </c>
      <c r="D98">
        <f t="shared" si="41"/>
        <v>1</v>
      </c>
      <c r="E98">
        <f>7000-(E16*7000)</f>
        <v>1830.6655259668596</v>
      </c>
      <c r="F98" s="3">
        <f t="shared" si="43"/>
        <v>236.64695454545452</v>
      </c>
      <c r="G98" s="3">
        <f t="shared" si="43"/>
        <v>229.69350569134386</v>
      </c>
      <c r="H98">
        <f t="shared" si="43"/>
        <v>197.48257026893754</v>
      </c>
      <c r="I98">
        <f t="shared" si="43"/>
        <v>190.90030067468467</v>
      </c>
      <c r="J98" s="3">
        <f>520.6233/J16</f>
        <v>189.31756363636362</v>
      </c>
      <c r="K98" s="3">
        <f t="shared" si="43"/>
        <v>168.48650485436892</v>
      </c>
    </row>
    <row r="100" spans="1:11" ht="12.75">
      <c r="A100" s="5" t="str">
        <f aca="true" t="shared" si="44" ref="A100:A106">A59</f>
        <v>US 83-84</v>
      </c>
      <c r="B100" s="5"/>
      <c r="C100" s="5"/>
      <c r="D100" s="5"/>
      <c r="E100" s="5"/>
      <c r="F100" s="5"/>
      <c r="G100" s="5" t="s">
        <v>9</v>
      </c>
      <c r="H100" s="5"/>
      <c r="I100" s="5"/>
      <c r="J100" s="5"/>
      <c r="K100" s="5"/>
    </row>
    <row r="101" spans="1:11" ht="12.75">
      <c r="A101" t="str">
        <f t="shared" si="44"/>
        <v>Gear</v>
      </c>
      <c r="B101" t="str">
        <f aca="true" t="shared" si="45" ref="B101:I101">B60</f>
        <v>Ratio</v>
      </c>
      <c r="C101" t="str">
        <f t="shared" si="45"/>
        <v>Layshaft</v>
      </c>
      <c r="D101" t="str">
        <f t="shared" si="45"/>
        <v>Output</v>
      </c>
      <c r="E101" t="str">
        <f t="shared" si="45"/>
        <v>RPM drop</v>
      </c>
      <c r="F101" s="3">
        <f t="shared" si="45"/>
        <v>2.2</v>
      </c>
      <c r="G101">
        <f t="shared" si="45"/>
        <v>2.2666</v>
      </c>
      <c r="H101" s="3">
        <f t="shared" si="45"/>
        <v>2.6363</v>
      </c>
      <c r="I101" s="3">
        <f t="shared" si="45"/>
        <v>2.7272</v>
      </c>
      <c r="J101" s="3">
        <f>J85</f>
        <v>2.75</v>
      </c>
      <c r="K101" s="3">
        <f>K60</f>
        <v>3.09</v>
      </c>
    </row>
    <row r="102" spans="1:11" ht="12.75">
      <c r="A102">
        <f t="shared" si="44"/>
        <v>1</v>
      </c>
      <c r="B102">
        <f aca="true" t="shared" si="46" ref="B102:E106">B61</f>
        <v>2.5882</v>
      </c>
      <c r="C102">
        <f t="shared" si="46"/>
        <v>1.65</v>
      </c>
      <c r="D102">
        <f t="shared" si="46"/>
        <v>4.27053</v>
      </c>
      <c r="E102">
        <f t="shared" si="46"/>
        <v>0</v>
      </c>
      <c r="F102" s="3">
        <f aca="true" t="shared" si="47" ref="F102:K102">520.6233/F20</f>
        <v>55.413954367597114</v>
      </c>
      <c r="G102">
        <f t="shared" si="47"/>
        <v>53.78571411308289</v>
      </c>
      <c r="H102" s="3">
        <f t="shared" si="47"/>
        <v>46.24310571965014</v>
      </c>
      <c r="I102" s="3">
        <f t="shared" si="47"/>
        <v>44.70178190404579</v>
      </c>
      <c r="J102" s="3">
        <f t="shared" si="47"/>
        <v>44.33116349407769</v>
      </c>
      <c r="K102" s="3">
        <f t="shared" si="47"/>
        <v>39.453300844243905</v>
      </c>
    </row>
    <row r="103" spans="1:11" ht="12.75">
      <c r="A103">
        <f t="shared" si="44"/>
        <v>2</v>
      </c>
      <c r="B103">
        <f t="shared" si="46"/>
        <v>1.7272</v>
      </c>
      <c r="C103">
        <f t="shared" si="46"/>
        <v>1.65</v>
      </c>
      <c r="D103">
        <f t="shared" si="46"/>
        <v>2.8498799999999997</v>
      </c>
      <c r="E103">
        <f>7000-(E21*7000)</f>
        <v>2328.6453906189636</v>
      </c>
      <c r="F103" s="3">
        <f aca="true" t="shared" si="48" ref="F103:K103">520.6233/F21</f>
        <v>83.0375154551962</v>
      </c>
      <c r="G103">
        <f t="shared" si="48"/>
        <v>80.59760610669358</v>
      </c>
      <c r="H103" s="3">
        <f t="shared" si="48"/>
        <v>69.29504760514041</v>
      </c>
      <c r="I103" s="3">
        <f t="shared" si="48"/>
        <v>66.98538207738034</v>
      </c>
      <c r="J103" s="3">
        <f>520.6233/J21</f>
        <v>66.43001236415697</v>
      </c>
      <c r="K103" s="3">
        <f t="shared" si="48"/>
        <v>59.12056116551186</v>
      </c>
    </row>
    <row r="104" spans="1:11" ht="12.75">
      <c r="A104">
        <f t="shared" si="44"/>
        <v>3</v>
      </c>
      <c r="B104">
        <f t="shared" si="46"/>
        <v>1.2307</v>
      </c>
      <c r="C104">
        <f t="shared" si="46"/>
        <v>1.65</v>
      </c>
      <c r="D104">
        <f t="shared" si="46"/>
        <v>2.030655</v>
      </c>
      <c r="E104">
        <f>7000-(E22*7000)</f>
        <v>2012.2163038443723</v>
      </c>
      <c r="F104" s="3">
        <f aca="true" t="shared" si="49" ref="F104:K104">520.6233/F22</f>
        <v>116.53725253450465</v>
      </c>
      <c r="G104">
        <f t="shared" si="49"/>
        <v>113.11301313681736</v>
      </c>
      <c r="H104" s="3">
        <f t="shared" si="49"/>
        <v>97.25067540716545</v>
      </c>
      <c r="I104" s="3">
        <f t="shared" si="49"/>
        <v>94.00922395713928</v>
      </c>
      <c r="J104" s="3">
        <f>520.6233/J22</f>
        <v>93.22980202760372</v>
      </c>
      <c r="K104" s="3">
        <f t="shared" si="49"/>
        <v>82.97150665887062</v>
      </c>
    </row>
    <row r="105" spans="1:11" ht="12.75">
      <c r="A105">
        <f t="shared" si="44"/>
        <v>4</v>
      </c>
      <c r="B105">
        <f t="shared" si="46"/>
        <v>0.931</v>
      </c>
      <c r="C105">
        <f t="shared" si="46"/>
        <v>1.65</v>
      </c>
      <c r="D105">
        <f t="shared" si="46"/>
        <v>1.53615</v>
      </c>
      <c r="E105">
        <f>7000-(E23*7000)</f>
        <v>1704.6396359795244</v>
      </c>
      <c r="F105" s="3">
        <f aca="true" t="shared" si="50" ref="F105:K105">520.6233/F23</f>
        <v>154.0519835598441</v>
      </c>
      <c r="G105">
        <f t="shared" si="50"/>
        <v>149.5254406739862</v>
      </c>
      <c r="H105" s="3">
        <f t="shared" si="50"/>
        <v>128.55682730783943</v>
      </c>
      <c r="I105" s="3">
        <f t="shared" si="50"/>
        <v>124.27191398931399</v>
      </c>
      <c r="J105" s="3">
        <f>520.6233/J23</f>
        <v>123.2415868478753</v>
      </c>
      <c r="K105" s="3">
        <f t="shared" si="50"/>
        <v>109.68102389374015</v>
      </c>
    </row>
    <row r="106" spans="1:11" ht="12.75">
      <c r="A106">
        <f t="shared" si="44"/>
        <v>5</v>
      </c>
      <c r="B106">
        <f t="shared" si="46"/>
        <v>1</v>
      </c>
      <c r="C106">
        <f t="shared" si="46"/>
        <v>1</v>
      </c>
      <c r="D106">
        <f t="shared" si="46"/>
        <v>1</v>
      </c>
      <c r="E106">
        <f>7000-(E24*7000)</f>
        <v>2443.1533378901795</v>
      </c>
      <c r="F106" s="3">
        <f aca="true" t="shared" si="51" ref="F106:K106">520.6233/F24</f>
        <v>236.64695454545452</v>
      </c>
      <c r="G106">
        <f t="shared" si="51"/>
        <v>229.69350569134386</v>
      </c>
      <c r="H106" s="3">
        <f t="shared" si="51"/>
        <v>197.48257026893754</v>
      </c>
      <c r="I106" s="3">
        <f t="shared" si="51"/>
        <v>190.90030067468467</v>
      </c>
      <c r="J106" s="3">
        <f>520.6233/J24</f>
        <v>189.31756363636362</v>
      </c>
      <c r="K106" s="3">
        <f t="shared" si="51"/>
        <v>168.48650485436892</v>
      </c>
    </row>
    <row r="108" spans="1:11" ht="12.75">
      <c r="A108" s="6" t="str">
        <f aca="true" t="shared" si="52" ref="A108:A114">A67</f>
        <v>US 85-88</v>
      </c>
      <c r="B108" s="6"/>
      <c r="C108" s="6"/>
      <c r="D108" s="6"/>
      <c r="E108" s="6"/>
      <c r="F108" s="6" t="s">
        <v>18</v>
      </c>
      <c r="G108" s="6"/>
      <c r="H108" s="6"/>
      <c r="I108" s="6"/>
      <c r="J108" s="6"/>
      <c r="K108" s="6"/>
    </row>
    <row r="109" spans="1:11" ht="12.75">
      <c r="A109" t="str">
        <f t="shared" si="52"/>
        <v>Gear</v>
      </c>
      <c r="B109" t="str">
        <f aca="true" t="shared" si="53" ref="B109:I109">B68</f>
        <v>Ratio</v>
      </c>
      <c r="C109" t="str">
        <f t="shared" si="53"/>
        <v>Layshaft</v>
      </c>
      <c r="D109" t="str">
        <f t="shared" si="53"/>
        <v>Output</v>
      </c>
      <c r="E109" t="str">
        <f t="shared" si="53"/>
        <v>RPM drop</v>
      </c>
      <c r="F109">
        <f t="shared" si="53"/>
        <v>2.2</v>
      </c>
      <c r="G109" s="3">
        <f t="shared" si="53"/>
        <v>2.2666</v>
      </c>
      <c r="H109" s="3">
        <f t="shared" si="53"/>
        <v>2.6363</v>
      </c>
      <c r="I109" s="3">
        <f t="shared" si="53"/>
        <v>2.7272</v>
      </c>
      <c r="J109" s="3">
        <f>J85</f>
        <v>2.75</v>
      </c>
      <c r="K109" s="3">
        <f>K68</f>
        <v>3.09</v>
      </c>
    </row>
    <row r="110" spans="1:11" ht="12.75">
      <c r="A110">
        <f t="shared" si="52"/>
        <v>1</v>
      </c>
      <c r="B110">
        <f aca="true" t="shared" si="54" ref="B110:E114">B69</f>
        <v>2.5882</v>
      </c>
      <c r="C110">
        <f t="shared" si="54"/>
        <v>1.5714</v>
      </c>
      <c r="D110">
        <f t="shared" si="54"/>
        <v>4.06709748</v>
      </c>
      <c r="E110">
        <f t="shared" si="54"/>
        <v>0</v>
      </c>
      <c r="F110">
        <f aca="true" t="shared" si="55" ref="F110:K110">520.6233/F28</f>
        <v>58.18571000797711</v>
      </c>
      <c r="G110" s="3">
        <f t="shared" si="55"/>
        <v>56.476026655585315</v>
      </c>
      <c r="H110" s="3">
        <f t="shared" si="55"/>
        <v>48.55614384461165</v>
      </c>
      <c r="I110" s="3">
        <f t="shared" si="55"/>
        <v>46.93772441241921</v>
      </c>
      <c r="J110" s="3">
        <f t="shared" si="55"/>
        <v>46.54856800638169</v>
      </c>
      <c r="K110" s="3">
        <f t="shared" si="55"/>
        <v>41.42671909953064</v>
      </c>
    </row>
    <row r="111" spans="1:11" ht="12.75">
      <c r="A111">
        <f t="shared" si="52"/>
        <v>2</v>
      </c>
      <c r="B111">
        <f t="shared" si="54"/>
        <v>1.7272</v>
      </c>
      <c r="C111">
        <f t="shared" si="54"/>
        <v>1.5714</v>
      </c>
      <c r="D111">
        <f t="shared" si="54"/>
        <v>2.71412208</v>
      </c>
      <c r="E111">
        <f>7000-(E29*7000)</f>
        <v>2328.6453906189627</v>
      </c>
      <c r="F111">
        <f aca="true" t="shared" si="56" ref="F111:K111">520.6233/F29</f>
        <v>87.19097651843815</v>
      </c>
      <c r="G111" s="3">
        <f t="shared" si="56"/>
        <v>84.6290251215759</v>
      </c>
      <c r="H111" s="3">
        <f t="shared" si="56"/>
        <v>72.76112291490496</v>
      </c>
      <c r="I111" s="3">
        <f t="shared" si="56"/>
        <v>70.33593001634055</v>
      </c>
      <c r="J111" s="3">
        <f>520.6233/J29</f>
        <v>69.75278121475053</v>
      </c>
      <c r="K111" s="3">
        <f t="shared" si="56"/>
        <v>62.077717909567625</v>
      </c>
    </row>
    <row r="112" spans="1:11" ht="12.75">
      <c r="A112">
        <f t="shared" si="52"/>
        <v>3</v>
      </c>
      <c r="B112">
        <f t="shared" si="54"/>
        <v>1.2307</v>
      </c>
      <c r="C112">
        <f t="shared" si="54"/>
        <v>1.5714</v>
      </c>
      <c r="D112">
        <f t="shared" si="54"/>
        <v>1.9339219799999998</v>
      </c>
      <c r="E112">
        <f>7000-(E30*7000)</f>
        <v>2012.2163038443732</v>
      </c>
      <c r="F112">
        <f aca="true" t="shared" si="57" ref="F112:K112">520.6233/F30</f>
        <v>122.36634000377542</v>
      </c>
      <c r="G112" s="3">
        <f t="shared" si="57"/>
        <v>118.77082326317212</v>
      </c>
      <c r="H112" s="3">
        <f t="shared" si="57"/>
        <v>102.115065815084</v>
      </c>
      <c r="I112" s="3">
        <f t="shared" si="57"/>
        <v>98.71147990917642</v>
      </c>
      <c r="J112" s="3">
        <f>520.6233/J30</f>
        <v>97.89307200302032</v>
      </c>
      <c r="K112" s="3">
        <f t="shared" si="57"/>
        <v>87.12166602210547</v>
      </c>
    </row>
    <row r="113" spans="1:11" ht="12.75">
      <c r="A113">
        <f t="shared" si="52"/>
        <v>4</v>
      </c>
      <c r="B113">
        <f t="shared" si="54"/>
        <v>0.931</v>
      </c>
      <c r="C113">
        <f t="shared" si="54"/>
        <v>1.5714</v>
      </c>
      <c r="D113">
        <f t="shared" si="54"/>
        <v>1.4629734</v>
      </c>
      <c r="E113">
        <f>7000-(E31*7000)</f>
        <v>1704.6396359795235</v>
      </c>
      <c r="F113">
        <f aca="true" t="shared" si="58" ref="F113:K113">520.6233/F31</f>
        <v>161.7575237837233</v>
      </c>
      <c r="G113" s="3">
        <f t="shared" si="58"/>
        <v>157.00456733618248</v>
      </c>
      <c r="H113" s="3">
        <f t="shared" si="58"/>
        <v>134.98712298455837</v>
      </c>
      <c r="I113" s="3">
        <f t="shared" si="58"/>
        <v>130.48788219572867</v>
      </c>
      <c r="J113" s="3">
        <f>520.6233/J31</f>
        <v>129.4060190269786</v>
      </c>
      <c r="K113" s="3">
        <f t="shared" si="58"/>
        <v>115.1671690369551</v>
      </c>
    </row>
    <row r="114" spans="1:11" ht="12.75">
      <c r="A114">
        <f t="shared" si="52"/>
        <v>5</v>
      </c>
      <c r="B114">
        <f t="shared" si="54"/>
        <v>1</v>
      </c>
      <c r="C114">
        <f t="shared" si="54"/>
        <v>1</v>
      </c>
      <c r="D114">
        <f t="shared" si="54"/>
        <v>1</v>
      </c>
      <c r="E114">
        <f>7000-(E32*7000)</f>
        <v>2215.224008857578</v>
      </c>
      <c r="F114">
        <f aca="true" t="shared" si="59" ref="F114:K114">520.6233/F32</f>
        <v>236.64695454545452</v>
      </c>
      <c r="G114" s="3">
        <f t="shared" si="59"/>
        <v>229.69350569134386</v>
      </c>
      <c r="H114" s="3">
        <f t="shared" si="59"/>
        <v>197.48257026893754</v>
      </c>
      <c r="I114" s="3">
        <f t="shared" si="59"/>
        <v>190.90030067468467</v>
      </c>
      <c r="J114" s="3">
        <f>520.6233/J32</f>
        <v>189.31756363636362</v>
      </c>
      <c r="K114" s="3">
        <f t="shared" si="59"/>
        <v>168.48650485436892</v>
      </c>
    </row>
    <row r="116" spans="1:11" ht="12.75">
      <c r="A116" s="8" t="s">
        <v>19</v>
      </c>
      <c r="B116" s="8"/>
      <c r="C116" s="8"/>
      <c r="D116" s="8"/>
      <c r="E116" s="8"/>
      <c r="F116" s="8"/>
      <c r="G116" s="8"/>
      <c r="H116" s="8"/>
      <c r="I116" s="8" t="s">
        <v>20</v>
      </c>
      <c r="J116" s="8"/>
      <c r="K116" s="8"/>
    </row>
    <row r="117" spans="1:11" ht="12.75">
      <c r="A117" t="str">
        <f aca="true" t="shared" si="60" ref="A117:I117">A76</f>
        <v>Gear</v>
      </c>
      <c r="B117" t="str">
        <f t="shared" si="60"/>
        <v>Ratio</v>
      </c>
      <c r="C117" t="str">
        <f t="shared" si="60"/>
        <v>Layshaft</v>
      </c>
      <c r="D117" t="str">
        <f t="shared" si="60"/>
        <v>Output</v>
      </c>
      <c r="E117" t="str">
        <f t="shared" si="60"/>
        <v>RPM drop</v>
      </c>
      <c r="F117" s="3">
        <f t="shared" si="60"/>
        <v>2.2</v>
      </c>
      <c r="G117" s="3">
        <f t="shared" si="60"/>
        <v>2.2666</v>
      </c>
      <c r="H117" s="3">
        <f t="shared" si="60"/>
        <v>2.6363</v>
      </c>
      <c r="I117">
        <f t="shared" si="60"/>
        <v>2.7272</v>
      </c>
      <c r="J117" s="3">
        <f>J109</f>
        <v>2.75</v>
      </c>
      <c r="K117" s="3">
        <f>K76</f>
        <v>3.09</v>
      </c>
    </row>
    <row r="118" spans="1:11" ht="12.75">
      <c r="A118">
        <f aca="true" t="shared" si="61" ref="A118:E122">A77</f>
        <v>1</v>
      </c>
      <c r="B118">
        <f t="shared" si="61"/>
        <v>2.5882</v>
      </c>
      <c r="C118">
        <f t="shared" si="61"/>
        <v>1.4583</v>
      </c>
      <c r="D118">
        <f t="shared" si="61"/>
        <v>3.7743720599999997</v>
      </c>
      <c r="E118">
        <f t="shared" si="61"/>
        <v>0</v>
      </c>
      <c r="F118" s="3">
        <f>520.6233/F36</f>
        <v>62.69836433280892</v>
      </c>
      <c r="G118" s="3">
        <f aca="true" t="shared" si="62" ref="G118:K122">520.6233/G36</f>
        <v>60.85608467845215</v>
      </c>
      <c r="H118" s="3">
        <f t="shared" si="62"/>
        <v>52.32196697347784</v>
      </c>
      <c r="I118">
        <f t="shared" si="62"/>
        <v>50.578029309247455</v>
      </c>
      <c r="J118" s="3">
        <f t="shared" si="62"/>
        <v>50.15869146624714</v>
      </c>
      <c r="K118" s="3">
        <f t="shared" si="62"/>
        <v>44.639612146336454</v>
      </c>
    </row>
    <row r="119" spans="1:11" ht="12.75">
      <c r="A119">
        <f t="shared" si="61"/>
        <v>2</v>
      </c>
      <c r="B119">
        <f t="shared" si="61"/>
        <v>1.7272</v>
      </c>
      <c r="C119">
        <f t="shared" si="61"/>
        <v>1.4583</v>
      </c>
      <c r="D119">
        <f t="shared" si="61"/>
        <v>2.51877576</v>
      </c>
      <c r="E119">
        <f>7000-(E37*7000)</f>
        <v>2328.6453906189627</v>
      </c>
      <c r="F119" s="3">
        <f>520.6233/F37</f>
        <v>93.95316498736454</v>
      </c>
      <c r="G119" s="3">
        <f aca="true" t="shared" si="63" ref="G119:I122">520.6233/G37</f>
        <v>91.1925187382873</v>
      </c>
      <c r="H119" s="3">
        <f t="shared" si="63"/>
        <v>78.40418881470319</v>
      </c>
      <c r="I119">
        <f t="shared" si="63"/>
        <v>75.79090751400778</v>
      </c>
      <c r="J119" s="3">
        <f t="shared" si="62"/>
        <v>75.16253198989163</v>
      </c>
      <c r="K119" s="3">
        <f t="shared" si="62"/>
        <v>66.8922210266026</v>
      </c>
    </row>
    <row r="120" spans="1:11" ht="12.75">
      <c r="A120">
        <f t="shared" si="61"/>
        <v>3</v>
      </c>
      <c r="B120">
        <f t="shared" si="61"/>
        <v>1.2307</v>
      </c>
      <c r="C120">
        <f t="shared" si="61"/>
        <v>1.4583</v>
      </c>
      <c r="D120">
        <f t="shared" si="61"/>
        <v>1.7947298099999998</v>
      </c>
      <c r="E120">
        <f>7000-(E38*7000)</f>
        <v>2012.2163038443732</v>
      </c>
      <c r="F120" s="3">
        <f>520.6233/F38</f>
        <v>131.85659101826283</v>
      </c>
      <c r="G120" s="3">
        <f t="shared" si="63"/>
        <v>127.98222017126014</v>
      </c>
      <c r="H120" s="3">
        <f t="shared" si="63"/>
        <v>110.03470782542892</v>
      </c>
      <c r="I120">
        <f t="shared" si="63"/>
        <v>106.36715321215102</v>
      </c>
      <c r="J120" s="3">
        <f t="shared" si="62"/>
        <v>105.48527281461027</v>
      </c>
      <c r="K120" s="3">
        <f t="shared" si="62"/>
        <v>93.87847904212889</v>
      </c>
    </row>
    <row r="121" spans="1:11" ht="12.75">
      <c r="A121">
        <f t="shared" si="61"/>
        <v>4</v>
      </c>
      <c r="B121">
        <f t="shared" si="61"/>
        <v>0.931</v>
      </c>
      <c r="C121">
        <f t="shared" si="61"/>
        <v>1.4583</v>
      </c>
      <c r="D121">
        <f t="shared" si="61"/>
        <v>1.3576773</v>
      </c>
      <c r="E121">
        <f>7000-(E39*7000)</f>
        <v>1704.6396359795235</v>
      </c>
      <c r="F121" s="3">
        <f>520.6233/F39</f>
        <v>174.30279974884644</v>
      </c>
      <c r="G121" s="3">
        <f t="shared" si="63"/>
        <v>169.18122273337255</v>
      </c>
      <c r="H121" s="3">
        <f t="shared" si="63"/>
        <v>145.45619218126245</v>
      </c>
      <c r="I121">
        <f t="shared" si="63"/>
        <v>140.6080080109498</v>
      </c>
      <c r="J121" s="3">
        <f t="shared" si="62"/>
        <v>139.44223979907716</v>
      </c>
      <c r="K121" s="3">
        <f t="shared" si="62"/>
        <v>124.09908072733404</v>
      </c>
    </row>
    <row r="122" spans="1:11" ht="12.75">
      <c r="A122">
        <f t="shared" si="61"/>
        <v>5</v>
      </c>
      <c r="B122">
        <f t="shared" si="61"/>
        <v>1</v>
      </c>
      <c r="C122">
        <f t="shared" si="61"/>
        <v>1</v>
      </c>
      <c r="D122">
        <f t="shared" si="61"/>
        <v>1</v>
      </c>
      <c r="E122">
        <f>7000-(E40*7000)</f>
        <v>1844.1356425418617</v>
      </c>
      <c r="F122" s="3">
        <f>520.6233/F40</f>
        <v>236.64695454545452</v>
      </c>
      <c r="G122" s="3">
        <f t="shared" si="63"/>
        <v>229.69350569134386</v>
      </c>
      <c r="H122" s="3">
        <f t="shared" si="63"/>
        <v>197.48257026893754</v>
      </c>
      <c r="I122">
        <f t="shared" si="63"/>
        <v>190.90030067468467</v>
      </c>
      <c r="J122" s="3">
        <f t="shared" si="62"/>
        <v>189.31756363636362</v>
      </c>
      <c r="K122" s="3">
        <f t="shared" si="62"/>
        <v>168.48650485436892</v>
      </c>
    </row>
    <row r="124" spans="1:4" ht="12.75">
      <c r="A124" t="s">
        <v>14</v>
      </c>
      <c r="B124" s="10" t="s">
        <v>26</v>
      </c>
      <c r="D124" t="s">
        <v>29</v>
      </c>
    </row>
    <row r="125" spans="1:4" ht="12.75">
      <c r="A125" t="s">
        <v>15</v>
      </c>
      <c r="B125" s="10" t="s">
        <v>27</v>
      </c>
      <c r="D125" t="s">
        <v>29</v>
      </c>
    </row>
    <row r="126" spans="1:4" ht="12.75">
      <c r="A126" t="s">
        <v>13</v>
      </c>
      <c r="B126" s="10" t="s">
        <v>28</v>
      </c>
      <c r="C126" t="s">
        <v>36</v>
      </c>
      <c r="D126" t="s">
        <v>44</v>
      </c>
    </row>
    <row r="127" spans="1:4" ht="12.75">
      <c r="A127" t="s">
        <v>9</v>
      </c>
      <c r="B127" s="10" t="s">
        <v>28</v>
      </c>
      <c r="C127" t="s">
        <v>35</v>
      </c>
      <c r="D127" t="s">
        <v>31</v>
      </c>
    </row>
    <row r="128" spans="1:4" ht="12.75">
      <c r="A128" t="s">
        <v>21</v>
      </c>
      <c r="B128" s="10">
        <v>82</v>
      </c>
      <c r="D128" t="s">
        <v>29</v>
      </c>
    </row>
    <row r="129" spans="1:4" ht="12.75">
      <c r="A129" t="s">
        <v>22</v>
      </c>
      <c r="B129" s="10" t="s">
        <v>30</v>
      </c>
      <c r="C129" t="s">
        <v>45</v>
      </c>
      <c r="D129" t="s">
        <v>44</v>
      </c>
    </row>
    <row r="130" spans="1:4" ht="12.75">
      <c r="A130" t="s">
        <v>23</v>
      </c>
      <c r="B130" s="10" t="s">
        <v>30</v>
      </c>
      <c r="C130" t="s">
        <v>34</v>
      </c>
      <c r="D130" t="s">
        <v>31</v>
      </c>
    </row>
    <row r="131" spans="1:4" ht="12.75">
      <c r="A131" t="s">
        <v>17</v>
      </c>
      <c r="B131" s="10" t="s">
        <v>32</v>
      </c>
      <c r="C131" t="s">
        <v>33</v>
      </c>
      <c r="D131" t="s">
        <v>44</v>
      </c>
    </row>
    <row r="132" spans="2:4" ht="12.75">
      <c r="B132" s="10">
        <v>89</v>
      </c>
      <c r="C132" t="s">
        <v>33</v>
      </c>
      <c r="D132" t="s">
        <v>31</v>
      </c>
    </row>
    <row r="133" spans="1:4" ht="12.75">
      <c r="A133" t="s">
        <v>24</v>
      </c>
      <c r="B133" s="10" t="s">
        <v>37</v>
      </c>
      <c r="C133" t="s">
        <v>33</v>
      </c>
      <c r="D133" t="s">
        <v>31</v>
      </c>
    </row>
    <row r="134" spans="1:4" ht="12.75">
      <c r="A134" t="s">
        <v>25</v>
      </c>
      <c r="B134" s="10">
        <v>88</v>
      </c>
      <c r="C134" t="s">
        <v>39</v>
      </c>
      <c r="D134" t="s">
        <v>44</v>
      </c>
    </row>
    <row r="135" spans="2:4" ht="12.75">
      <c r="B135" s="10" t="s">
        <v>38</v>
      </c>
      <c r="C135" t="s">
        <v>40</v>
      </c>
      <c r="D135" t="s">
        <v>29</v>
      </c>
    </row>
    <row r="136" spans="1:4" ht="12.75">
      <c r="A136" t="s">
        <v>20</v>
      </c>
      <c r="B136" s="10" t="s">
        <v>41</v>
      </c>
      <c r="C136" t="s">
        <v>42</v>
      </c>
      <c r="D136" t="s">
        <v>29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Deming</dc:creator>
  <cp:keywords/>
  <dc:description/>
  <cp:lastModifiedBy>Matthew Deming</cp:lastModifiedBy>
  <dcterms:created xsi:type="dcterms:W3CDTF">2006-01-13T15:37:19Z</dcterms:created>
  <dcterms:modified xsi:type="dcterms:W3CDTF">2006-04-14T21:34:30Z</dcterms:modified>
  <cp:category/>
  <cp:version/>
  <cp:contentType/>
  <cp:contentStatus/>
</cp:coreProperties>
</file>